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cciri\Desktop\ADR\2. machete trimise la Jeni\6. dezvoltare urbana\"/>
    </mc:Choice>
  </mc:AlternateContent>
  <xr:revisionPtr revIDLastSave="0" documentId="13_ncr:1_{D5D663BA-7CF5-496B-B9AC-F2A3DB201639}" xr6:coauthVersionLast="47" xr6:coauthVersionMax="47" xr10:uidLastSave="{00000000-0000-0000-0000-000000000000}"/>
  <bookViews>
    <workbookView xWindow="-108" yWindow="-108" windowWidth="23256" windowHeight="12576" firstSheet="5" activeTab="6" xr2:uid="{6079FCEB-BD78-443F-A4D8-71736267EA46}"/>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externalReferences>
    <externalReference r:id="rId10"/>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7" i="4" l="1"/>
  <c r="D17" i="4"/>
  <c r="E17" i="4"/>
  <c r="F17" i="4"/>
  <c r="G17" i="4"/>
  <c r="H17" i="4"/>
  <c r="I17" i="4"/>
  <c r="J17" i="4"/>
  <c r="K17" i="4"/>
  <c r="K11" i="5" s="1"/>
  <c r="L17" i="4"/>
  <c r="M17" i="4"/>
  <c r="N17" i="4"/>
  <c r="O17" i="4"/>
  <c r="P17" i="4"/>
  <c r="Q17" i="4"/>
  <c r="D89" i="4"/>
  <c r="E89" i="4"/>
  <c r="E11" i="5" s="1"/>
  <c r="F89" i="4"/>
  <c r="F11" i="5" s="1"/>
  <c r="G89" i="4"/>
  <c r="H89" i="4"/>
  <c r="I89" i="4"/>
  <c r="J89" i="4"/>
  <c r="K89" i="4"/>
  <c r="L89" i="4"/>
  <c r="M89" i="4"/>
  <c r="M11" i="5" s="1"/>
  <c r="N89" i="4"/>
  <c r="N11" i="5" s="1"/>
  <c r="O89" i="4"/>
  <c r="P89" i="4"/>
  <c r="Q89" i="4"/>
  <c r="A11" i="5"/>
  <c r="G11" i="5"/>
  <c r="H11" i="5"/>
  <c r="I11" i="5"/>
  <c r="O11" i="5"/>
  <c r="P11" i="5"/>
  <c r="Q11" i="5"/>
  <c r="L11" i="5" l="1"/>
  <c r="J11" i="5"/>
  <c r="D11" i="5"/>
  <c r="B11" i="5" s="1"/>
  <c r="B89" i="4"/>
  <c r="C77" i="6" l="1"/>
  <c r="D77" i="6" s="1"/>
  <c r="E77" i="6" s="1"/>
  <c r="F77" i="6" s="1"/>
  <c r="G77" i="6" s="1"/>
  <c r="H77" i="6" s="1"/>
  <c r="I77" i="6" s="1"/>
  <c r="J77" i="6" s="1"/>
  <c r="K77" i="6" s="1"/>
  <c r="L77" i="6" s="1"/>
  <c r="M77" i="6" s="1"/>
  <c r="N77" i="6" s="1"/>
  <c r="O77" i="6" s="1"/>
  <c r="C79" i="6" l="1"/>
  <c r="B23" i="6"/>
  <c r="B24" i="6" s="1"/>
  <c r="D68" i="2" l="1"/>
  <c r="K62" i="2"/>
  <c r="I62" i="2"/>
  <c r="H62" i="2"/>
  <c r="G62" i="2"/>
  <c r="F62" i="2"/>
  <c r="E62" i="2"/>
  <c r="D62" i="2"/>
  <c r="C62" i="2"/>
  <c r="H61" i="2"/>
  <c r="E61" i="2"/>
  <c r="I61" i="2" s="1"/>
  <c r="H60" i="2"/>
  <c r="E60" i="2"/>
  <c r="I60" i="2" s="1"/>
  <c r="D134" i="4" l="1"/>
  <c r="D128" i="4"/>
  <c r="D133" i="4" s="1"/>
  <c r="D124" i="4"/>
  <c r="D121" i="4"/>
  <c r="D118" i="4"/>
  <c r="D115" i="4"/>
  <c r="D111" i="4"/>
  <c r="D106" i="4"/>
  <c r="D92" i="4"/>
  <c r="D86" i="4"/>
  <c r="D83" i="4"/>
  <c r="D80" i="4"/>
  <c r="I38" i="3"/>
  <c r="H38" i="3"/>
  <c r="G38" i="3"/>
  <c r="F38" i="3"/>
  <c r="I13" i="3"/>
  <c r="H13" i="3"/>
  <c r="G13" i="3"/>
  <c r="F13" i="3"/>
  <c r="C69" i="10"/>
  <c r="D68" i="10"/>
  <c r="E68" i="10" s="1"/>
  <c r="D67" i="10"/>
  <c r="E67" i="10" s="1"/>
  <c r="D64" i="10"/>
  <c r="E64" i="10" s="1"/>
  <c r="D63" i="10"/>
  <c r="E63" i="10" s="1"/>
  <c r="E62" i="10"/>
  <c r="E61" i="10"/>
  <c r="E60" i="10"/>
  <c r="E59" i="10"/>
  <c r="E58" i="10"/>
  <c r="D57" i="10"/>
  <c r="C57" i="10"/>
  <c r="D56" i="10"/>
  <c r="E56" i="10" s="1"/>
  <c r="D55" i="10"/>
  <c r="C54" i="10"/>
  <c r="C52" i="10"/>
  <c r="D51" i="10"/>
  <c r="E51" i="10" s="1"/>
  <c r="D50" i="10"/>
  <c r="E50" i="10" s="1"/>
  <c r="D49" i="10"/>
  <c r="E49" i="10" s="1"/>
  <c r="D48" i="10"/>
  <c r="E48" i="10" s="1"/>
  <c r="D47" i="10"/>
  <c r="D46" i="10"/>
  <c r="E46" i="10" s="1"/>
  <c r="D43" i="10"/>
  <c r="E43" i="10" s="1"/>
  <c r="D42" i="10"/>
  <c r="E42" i="10" s="1"/>
  <c r="D41" i="10"/>
  <c r="E41" i="10" s="1"/>
  <c r="C40" i="10"/>
  <c r="C39" i="10" s="1"/>
  <c r="D38" i="10"/>
  <c r="E38" i="10" s="1"/>
  <c r="D37" i="10"/>
  <c r="E37" i="10" s="1"/>
  <c r="C36" i="10"/>
  <c r="D35" i="10"/>
  <c r="E35" i="10" s="1"/>
  <c r="D34" i="10"/>
  <c r="E34" i="10" s="1"/>
  <c r="D33" i="10"/>
  <c r="E33" i="10" s="1"/>
  <c r="D32" i="10"/>
  <c r="E32" i="10" s="1"/>
  <c r="D31" i="10"/>
  <c r="E31" i="10" s="1"/>
  <c r="D30" i="10"/>
  <c r="E30" i="10" s="1"/>
  <c r="D29" i="10"/>
  <c r="C28" i="10"/>
  <c r="D27" i="10"/>
  <c r="E27" i="10" s="1"/>
  <c r="D26" i="10"/>
  <c r="E26" i="10" s="1"/>
  <c r="D25" i="10"/>
  <c r="E25" i="10" s="1"/>
  <c r="D24" i="10"/>
  <c r="E24" i="10" s="1"/>
  <c r="D23" i="10"/>
  <c r="E23" i="10" s="1"/>
  <c r="D22" i="10"/>
  <c r="C21" i="10"/>
  <c r="C19" i="10"/>
  <c r="C71" i="10" s="1"/>
  <c r="D18" i="10"/>
  <c r="E18" i="10" s="1"/>
  <c r="D17" i="10"/>
  <c r="E17" i="10" s="1"/>
  <c r="D16" i="10"/>
  <c r="E16" i="10" s="1"/>
  <c r="C14" i="10"/>
  <c r="D13" i="10"/>
  <c r="E13" i="10" s="1"/>
  <c r="D12" i="10"/>
  <c r="E12" i="10" s="1"/>
  <c r="D11" i="10"/>
  <c r="E11" i="10" s="1"/>
  <c r="D10" i="10"/>
  <c r="E10" i="10" s="1"/>
  <c r="I50" i="3"/>
  <c r="H50" i="3"/>
  <c r="G50" i="3"/>
  <c r="F50" i="3"/>
  <c r="B49" i="3"/>
  <c r="A49" i="3"/>
  <c r="B45" i="3"/>
  <c r="A45" i="3"/>
  <c r="I27" i="3"/>
  <c r="H27" i="3"/>
  <c r="G27" i="3"/>
  <c r="F27" i="3"/>
  <c r="B29" i="3"/>
  <c r="B28" i="3"/>
  <c r="A29" i="3"/>
  <c r="A28" i="3"/>
  <c r="I24" i="3"/>
  <c r="H24" i="3"/>
  <c r="G24" i="3"/>
  <c r="F24" i="3"/>
  <c r="F30" i="3" s="1"/>
  <c r="G28" i="2"/>
  <c r="F28" i="2"/>
  <c r="D28" i="2"/>
  <c r="C28" i="2"/>
  <c r="G25" i="2"/>
  <c r="F25" i="2"/>
  <c r="D25" i="2"/>
  <c r="C25" i="2"/>
  <c r="H30" i="2"/>
  <c r="H29" i="2"/>
  <c r="E30" i="2"/>
  <c r="E29" i="2"/>
  <c r="H46" i="2"/>
  <c r="E46" i="2"/>
  <c r="G51" i="2"/>
  <c r="F51" i="2"/>
  <c r="D51" i="2"/>
  <c r="C51" i="2"/>
  <c r="H50" i="2"/>
  <c r="E50" i="2"/>
  <c r="D104" i="4" l="1"/>
  <c r="D127" i="4"/>
  <c r="D141" i="4" s="1"/>
  <c r="F31" i="2"/>
  <c r="G31" i="2"/>
  <c r="I50" i="2"/>
  <c r="I30" i="2"/>
  <c r="C29" i="3" s="1"/>
  <c r="D29" i="3" s="1"/>
  <c r="D31" i="2"/>
  <c r="I46" i="2"/>
  <c r="E36" i="10"/>
  <c r="D21" i="10"/>
  <c r="C65" i="10"/>
  <c r="D36" i="10"/>
  <c r="E40" i="10"/>
  <c r="C44" i="10"/>
  <c r="E57" i="10"/>
  <c r="D28" i="10"/>
  <c r="D52" i="10"/>
  <c r="D54" i="10"/>
  <c r="D65" i="10" s="1"/>
  <c r="D69" i="10"/>
  <c r="E69" i="10"/>
  <c r="E19" i="10"/>
  <c r="E14" i="10"/>
  <c r="E47" i="10"/>
  <c r="E52" i="10" s="1"/>
  <c r="E55" i="10"/>
  <c r="E54" i="10" s="1"/>
  <c r="E22" i="10"/>
  <c r="E21" i="10" s="1"/>
  <c r="E29" i="10"/>
  <c r="E28" i="10" s="1"/>
  <c r="D14" i="10"/>
  <c r="D40" i="10"/>
  <c r="D39" i="10" s="1"/>
  <c r="D19" i="10"/>
  <c r="D71" i="10" s="1"/>
  <c r="G30" i="3"/>
  <c r="H30" i="3"/>
  <c r="I30" i="3"/>
  <c r="I29" i="2"/>
  <c r="C31" i="2"/>
  <c r="E28" i="2"/>
  <c r="E27" i="2"/>
  <c r="H38" i="2"/>
  <c r="H37" i="2"/>
  <c r="H36" i="2"/>
  <c r="H28" i="2"/>
  <c r="H27" i="2"/>
  <c r="H25" i="2"/>
  <c r="H24" i="2"/>
  <c r="H23" i="2"/>
  <c r="E38" i="2"/>
  <c r="E37" i="2"/>
  <c r="E36" i="2"/>
  <c r="E25" i="2"/>
  <c r="E24" i="2"/>
  <c r="E23" i="2"/>
  <c r="A12" i="5"/>
  <c r="A10" i="5"/>
  <c r="A9" i="5"/>
  <c r="A8" i="5"/>
  <c r="B23" i="9"/>
  <c r="B27" i="9" s="1"/>
  <c r="J26" i="9"/>
  <c r="I26" i="9"/>
  <c r="A73" i="3"/>
  <c r="A72" i="3"/>
  <c r="A71" i="3"/>
  <c r="A70" i="3"/>
  <c r="A69" i="3"/>
  <c r="A68" i="3"/>
  <c r="A67" i="3"/>
  <c r="A153" i="4"/>
  <c r="A151" i="4"/>
  <c r="A150" i="4"/>
  <c r="A54" i="5"/>
  <c r="A52" i="5"/>
  <c r="A50" i="5"/>
  <c r="A49" i="5"/>
  <c r="A48" i="5"/>
  <c r="Q41" i="5"/>
  <c r="P41" i="5"/>
  <c r="O41" i="5"/>
  <c r="N41" i="5"/>
  <c r="M41" i="5"/>
  <c r="L41" i="5"/>
  <c r="K41" i="5"/>
  <c r="J41" i="5"/>
  <c r="I41" i="5"/>
  <c r="H41" i="5"/>
  <c r="G41" i="5"/>
  <c r="F41" i="5"/>
  <c r="E41" i="5"/>
  <c r="D41" i="5"/>
  <c r="Q14" i="5"/>
  <c r="P14" i="5"/>
  <c r="O14" i="5"/>
  <c r="N14" i="5"/>
  <c r="M14" i="5"/>
  <c r="L14" i="5"/>
  <c r="K14" i="5"/>
  <c r="J14" i="5"/>
  <c r="I14" i="5"/>
  <c r="H14" i="5"/>
  <c r="G14" i="5"/>
  <c r="F14" i="5"/>
  <c r="E14" i="5"/>
  <c r="D14" i="5"/>
  <c r="G40" i="3"/>
  <c r="G46" i="3" s="1"/>
  <c r="G16" i="3"/>
  <c r="G14" i="2"/>
  <c r="G39" i="2"/>
  <c r="F14" i="2"/>
  <c r="F39" i="2"/>
  <c r="D14" i="2"/>
  <c r="D17" i="2"/>
  <c r="D54" i="2" s="1"/>
  <c r="D39" i="2"/>
  <c r="D41" i="2"/>
  <c r="D47" i="2" s="1"/>
  <c r="C14" i="2"/>
  <c r="C17" i="2"/>
  <c r="C54" i="2" s="1"/>
  <c r="C39" i="2"/>
  <c r="C41" i="2"/>
  <c r="C47" i="2" s="1"/>
  <c r="I40" i="3"/>
  <c r="I46" i="3" s="1"/>
  <c r="I16" i="3"/>
  <c r="H40" i="3"/>
  <c r="H46" i="3" s="1"/>
  <c r="H16" i="3"/>
  <c r="F40" i="3"/>
  <c r="F46" i="3" s="1"/>
  <c r="F16" i="3"/>
  <c r="F41" i="2"/>
  <c r="F47" i="2" s="1"/>
  <c r="F17" i="2"/>
  <c r="F54" i="2" s="1"/>
  <c r="H54" i="2" s="1"/>
  <c r="G41" i="2"/>
  <c r="G47" i="2" s="1"/>
  <c r="G17" i="2"/>
  <c r="G54" i="2" s="1"/>
  <c r="A48" i="3"/>
  <c r="A47" i="3"/>
  <c r="A44" i="3"/>
  <c r="A43" i="3"/>
  <c r="A42" i="3"/>
  <c r="A41" i="3"/>
  <c r="A40" i="3"/>
  <c r="A39" i="3"/>
  <c r="E35" i="2"/>
  <c r="H35" i="2"/>
  <c r="E34" i="2"/>
  <c r="H34" i="2"/>
  <c r="B37" i="3"/>
  <c r="B36" i="3"/>
  <c r="B35" i="3"/>
  <c r="B34" i="3"/>
  <c r="B33" i="3"/>
  <c r="A37" i="3"/>
  <c r="A36" i="3"/>
  <c r="A35" i="3"/>
  <c r="A34" i="3"/>
  <c r="A33" i="3"/>
  <c r="A32" i="3"/>
  <c r="A31"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0" i="2"/>
  <c r="H10" i="2"/>
  <c r="E11" i="2"/>
  <c r="H11" i="2"/>
  <c r="E12" i="2"/>
  <c r="H12" i="2"/>
  <c r="E13" i="2"/>
  <c r="H13" i="2"/>
  <c r="B8" i="3"/>
  <c r="B73" i="3"/>
  <c r="B78" i="3" s="1"/>
  <c r="B72" i="3"/>
  <c r="B71" i="3"/>
  <c r="B70" i="3"/>
  <c r="B69" i="3"/>
  <c r="B68" i="3"/>
  <c r="B67" i="3"/>
  <c r="B51" i="3"/>
  <c r="B50" i="3"/>
  <c r="B48" i="3"/>
  <c r="B47" i="3"/>
  <c r="B46" i="3"/>
  <c r="B44" i="3"/>
  <c r="B43" i="3"/>
  <c r="B42" i="3"/>
  <c r="B41" i="3"/>
  <c r="B40" i="3"/>
  <c r="B39" i="3"/>
  <c r="B38" i="3"/>
  <c r="B32" i="3"/>
  <c r="B31" i="3"/>
  <c r="B30" i="3"/>
  <c r="B18" i="3"/>
  <c r="B17" i="3"/>
  <c r="B16" i="3"/>
  <c r="B15" i="3"/>
  <c r="B14" i="3"/>
  <c r="B13" i="3"/>
  <c r="B10" i="3"/>
  <c r="B9" i="3"/>
  <c r="H17" i="5"/>
  <c r="I17" i="5"/>
  <c r="J17" i="5"/>
  <c r="K17" i="5"/>
  <c r="L17" i="5"/>
  <c r="M17" i="5"/>
  <c r="N17" i="5"/>
  <c r="O17" i="5"/>
  <c r="P17" i="5"/>
  <c r="Q17" i="5"/>
  <c r="H19" i="5"/>
  <c r="H118" i="4"/>
  <c r="H121" i="4"/>
  <c r="H124" i="4"/>
  <c r="H128" i="4"/>
  <c r="H133" i="4" s="1"/>
  <c r="H33" i="5"/>
  <c r="H36" i="5"/>
  <c r="H38" i="5"/>
  <c r="I19" i="5"/>
  <c r="I118" i="4"/>
  <c r="I121" i="4"/>
  <c r="I124" i="4"/>
  <c r="I128" i="4"/>
  <c r="I133" i="4" s="1"/>
  <c r="I33" i="5"/>
  <c r="I36" i="5"/>
  <c r="I38" i="5"/>
  <c r="J19" i="5"/>
  <c r="K19" i="5"/>
  <c r="L19" i="5"/>
  <c r="M19" i="5"/>
  <c r="N19" i="5"/>
  <c r="O19" i="5"/>
  <c r="P19" i="5"/>
  <c r="Q19" i="5"/>
  <c r="J118" i="4"/>
  <c r="J121" i="4"/>
  <c r="J124" i="4"/>
  <c r="J128" i="4"/>
  <c r="J33" i="5"/>
  <c r="J36" i="5"/>
  <c r="J38" i="5"/>
  <c r="K118" i="4"/>
  <c r="K121" i="4"/>
  <c r="K124" i="4"/>
  <c r="K128" i="4"/>
  <c r="K133" i="4" s="1"/>
  <c r="K33" i="5"/>
  <c r="K36" i="5"/>
  <c r="K38" i="5"/>
  <c r="L118" i="4"/>
  <c r="M118" i="4"/>
  <c r="N118" i="4"/>
  <c r="O118" i="4"/>
  <c r="P118" i="4"/>
  <c r="Q118" i="4"/>
  <c r="L121" i="4"/>
  <c r="L124" i="4"/>
  <c r="L128" i="4"/>
  <c r="L33" i="5"/>
  <c r="M33" i="5"/>
  <c r="N33" i="5"/>
  <c r="O33" i="5"/>
  <c r="P33" i="5"/>
  <c r="Q33" i="5"/>
  <c r="L36" i="5"/>
  <c r="L38" i="5"/>
  <c r="M121" i="4"/>
  <c r="M124" i="4"/>
  <c r="M128" i="4"/>
  <c r="M133" i="4" s="1"/>
  <c r="M36" i="5"/>
  <c r="M38" i="5"/>
  <c r="N121" i="4"/>
  <c r="N124" i="4"/>
  <c r="N128" i="4"/>
  <c r="N36" i="5"/>
  <c r="O36" i="5"/>
  <c r="P36" i="5"/>
  <c r="Q36" i="5"/>
  <c r="N38" i="5"/>
  <c r="O121" i="4"/>
  <c r="O124" i="4"/>
  <c r="O128" i="4"/>
  <c r="O133" i="4" s="1"/>
  <c r="O38" i="5"/>
  <c r="P121" i="4"/>
  <c r="P124" i="4"/>
  <c r="P128" i="4"/>
  <c r="P133" i="4" s="1"/>
  <c r="P38" i="5"/>
  <c r="B64" i="6"/>
  <c r="C35" i="6" s="1"/>
  <c r="E35" i="6" s="1"/>
  <c r="Q121" i="4"/>
  <c r="Q124" i="4"/>
  <c r="Q128" i="4"/>
  <c r="Q133" i="4" s="1"/>
  <c r="Q38" i="5"/>
  <c r="I68" i="3"/>
  <c r="H68" i="3"/>
  <c r="G68" i="3"/>
  <c r="F68"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72" i="3"/>
  <c r="H72" i="3"/>
  <c r="G72" i="3"/>
  <c r="F72" i="3"/>
  <c r="S90" i="3"/>
  <c r="Q54" i="5" s="1"/>
  <c r="R90" i="3"/>
  <c r="P54" i="5" s="1"/>
  <c r="Q90" i="3"/>
  <c r="O54" i="5" s="1"/>
  <c r="P90" i="3"/>
  <c r="N54" i="5" s="1"/>
  <c r="O90" i="3"/>
  <c r="M54" i="5" s="1"/>
  <c r="N90" i="3"/>
  <c r="L54" i="5" s="1"/>
  <c r="M90" i="3"/>
  <c r="K54" i="5" s="1"/>
  <c r="L90" i="3"/>
  <c r="J54" i="5" s="1"/>
  <c r="K90" i="3"/>
  <c r="I54" i="5" s="1"/>
  <c r="J90" i="3"/>
  <c r="H54" i="5" s="1"/>
  <c r="I90" i="3"/>
  <c r="G54" i="5" s="1"/>
  <c r="H90" i="3"/>
  <c r="F54" i="5" s="1"/>
  <c r="G90" i="3"/>
  <c r="E54" i="5" s="1"/>
  <c r="F90" i="3"/>
  <c r="D54" i="5" s="1"/>
  <c r="G52" i="5"/>
  <c r="F52" i="5"/>
  <c r="E52" i="5"/>
  <c r="G50" i="5"/>
  <c r="F50" i="5"/>
  <c r="E50" i="5"/>
  <c r="D52" i="5"/>
  <c r="D50" i="5"/>
  <c r="Q39" i="5"/>
  <c r="P39" i="5"/>
  <c r="O39" i="5"/>
  <c r="N39" i="5"/>
  <c r="M39" i="5"/>
  <c r="L39" i="5"/>
  <c r="K39" i="5"/>
  <c r="J39" i="5"/>
  <c r="I39" i="5"/>
  <c r="H39" i="5"/>
  <c r="G39" i="5"/>
  <c r="F39" i="5"/>
  <c r="E39" i="5"/>
  <c r="G38" i="5"/>
  <c r="F38" i="5"/>
  <c r="E38" i="5"/>
  <c r="Q37" i="5"/>
  <c r="P37" i="5"/>
  <c r="O37" i="5"/>
  <c r="N37" i="5"/>
  <c r="M37" i="5"/>
  <c r="L37" i="5"/>
  <c r="K37" i="5"/>
  <c r="J37" i="5"/>
  <c r="I37" i="5"/>
  <c r="H37" i="5"/>
  <c r="G37" i="5"/>
  <c r="F37" i="5"/>
  <c r="E37" i="5"/>
  <c r="G36" i="5"/>
  <c r="F36" i="5"/>
  <c r="E36" i="5"/>
  <c r="D39" i="5"/>
  <c r="D38" i="5"/>
  <c r="D37" i="5"/>
  <c r="D36" i="5"/>
  <c r="G33" i="5"/>
  <c r="F33" i="5"/>
  <c r="E33" i="5"/>
  <c r="D33" i="5"/>
  <c r="Q26" i="5"/>
  <c r="P26" i="5"/>
  <c r="O26" i="5"/>
  <c r="N26" i="5"/>
  <c r="M26" i="5"/>
  <c r="L26" i="5"/>
  <c r="K26" i="5"/>
  <c r="J26" i="5"/>
  <c r="I26" i="5"/>
  <c r="H26" i="5"/>
  <c r="G26" i="5"/>
  <c r="F26" i="5"/>
  <c r="E26" i="5"/>
  <c r="D26" i="5"/>
  <c r="Q21" i="5"/>
  <c r="P21" i="5"/>
  <c r="O21" i="5"/>
  <c r="N21" i="5"/>
  <c r="M21" i="5"/>
  <c r="L21" i="5"/>
  <c r="K21" i="5"/>
  <c r="J21" i="5"/>
  <c r="I21" i="5"/>
  <c r="H21" i="5"/>
  <c r="G21" i="5"/>
  <c r="F21" i="5"/>
  <c r="E21" i="5"/>
  <c r="Q20" i="5"/>
  <c r="P20" i="5"/>
  <c r="O20" i="5"/>
  <c r="N20" i="5"/>
  <c r="M20" i="5"/>
  <c r="L20" i="5"/>
  <c r="K20" i="5"/>
  <c r="J20" i="5"/>
  <c r="I20" i="5"/>
  <c r="H20" i="5"/>
  <c r="G20" i="5"/>
  <c r="F20" i="5"/>
  <c r="E20" i="5"/>
  <c r="G19" i="5"/>
  <c r="F19" i="5"/>
  <c r="E19" i="5"/>
  <c r="Q18" i="5"/>
  <c r="P18" i="5"/>
  <c r="O18" i="5"/>
  <c r="N18" i="5"/>
  <c r="M18" i="5"/>
  <c r="L18" i="5"/>
  <c r="K18" i="5"/>
  <c r="J18" i="5"/>
  <c r="I18" i="5"/>
  <c r="H18" i="5"/>
  <c r="G18" i="5"/>
  <c r="F18" i="5"/>
  <c r="E18" i="5"/>
  <c r="G17" i="5"/>
  <c r="F17" i="5"/>
  <c r="E17" i="5"/>
  <c r="Q16" i="5"/>
  <c r="P16" i="5"/>
  <c r="O16" i="5"/>
  <c r="N16" i="5"/>
  <c r="M16" i="5"/>
  <c r="L16" i="5"/>
  <c r="K16" i="5"/>
  <c r="J16" i="5"/>
  <c r="I16" i="5"/>
  <c r="H16" i="5"/>
  <c r="G16" i="5"/>
  <c r="F16" i="5"/>
  <c r="E16" i="5"/>
  <c r="Q15" i="5"/>
  <c r="P15" i="5"/>
  <c r="O15" i="5"/>
  <c r="N15" i="5"/>
  <c r="M15" i="5"/>
  <c r="L15" i="5"/>
  <c r="K15" i="5"/>
  <c r="J15" i="5"/>
  <c r="I15" i="5"/>
  <c r="H15" i="5"/>
  <c r="G15" i="5"/>
  <c r="F15" i="5"/>
  <c r="E15" i="5"/>
  <c r="Q13" i="5"/>
  <c r="P13" i="5"/>
  <c r="O13" i="5"/>
  <c r="N13" i="5"/>
  <c r="M13" i="5"/>
  <c r="L13" i="5"/>
  <c r="K13" i="5"/>
  <c r="J13" i="5"/>
  <c r="I13" i="5"/>
  <c r="H13" i="5"/>
  <c r="G13" i="5"/>
  <c r="F13" i="5"/>
  <c r="E13" i="5"/>
  <c r="D21" i="5"/>
  <c r="D20" i="5"/>
  <c r="D19" i="5"/>
  <c r="D18" i="5"/>
  <c r="D17" i="5"/>
  <c r="D16" i="5"/>
  <c r="D15" i="5"/>
  <c r="D13" i="5"/>
  <c r="G153" i="4"/>
  <c r="F153" i="4"/>
  <c r="E153" i="4"/>
  <c r="D153" i="4"/>
  <c r="G151" i="4"/>
  <c r="F151" i="4"/>
  <c r="E151" i="4"/>
  <c r="D151" i="4"/>
  <c r="Q158" i="4"/>
  <c r="P158" i="4"/>
  <c r="O158" i="4"/>
  <c r="N158" i="4"/>
  <c r="M158" i="4"/>
  <c r="L158" i="4"/>
  <c r="K158" i="4"/>
  <c r="J158" i="4"/>
  <c r="I158" i="4"/>
  <c r="H158" i="4"/>
  <c r="G158" i="4"/>
  <c r="F158" i="4"/>
  <c r="E158" i="4"/>
  <c r="Q157" i="4"/>
  <c r="P157" i="4"/>
  <c r="O157" i="4"/>
  <c r="N157" i="4"/>
  <c r="M157" i="4"/>
  <c r="L157" i="4"/>
  <c r="K157" i="4"/>
  <c r="J157" i="4"/>
  <c r="I157" i="4"/>
  <c r="H157" i="4"/>
  <c r="G157" i="4"/>
  <c r="F157" i="4"/>
  <c r="E157" i="4"/>
  <c r="D158" i="4"/>
  <c r="D157" i="4"/>
  <c r="D15" i="7"/>
  <c r="D16" i="7"/>
  <c r="D17" i="7"/>
  <c r="C69" i="6"/>
  <c r="C169" i="4"/>
  <c r="D168" i="4" s="1"/>
  <c r="E80" i="4"/>
  <c r="E83" i="4"/>
  <c r="E86" i="4"/>
  <c r="E92" i="4"/>
  <c r="E106" i="4"/>
  <c r="E111" i="4"/>
  <c r="E115" i="4"/>
  <c r="E118" i="4"/>
  <c r="E121" i="4"/>
  <c r="E124" i="4"/>
  <c r="E128" i="4"/>
  <c r="E133" i="4" s="1"/>
  <c r="E134" i="4"/>
  <c r="F80" i="4"/>
  <c r="F104" i="4" s="1"/>
  <c r="F83" i="4"/>
  <c r="F86" i="4"/>
  <c r="F92" i="4"/>
  <c r="F106" i="4"/>
  <c r="F111" i="4"/>
  <c r="F115" i="4"/>
  <c r="F118" i="4"/>
  <c r="F121" i="4"/>
  <c r="F124" i="4"/>
  <c r="F128" i="4"/>
  <c r="F133" i="4" s="1"/>
  <c r="F134" i="4"/>
  <c r="G80" i="4"/>
  <c r="G83" i="4"/>
  <c r="G86" i="4"/>
  <c r="G92" i="4"/>
  <c r="G106" i="4"/>
  <c r="G111" i="4"/>
  <c r="G115" i="4"/>
  <c r="G118" i="4"/>
  <c r="G121" i="4"/>
  <c r="G124" i="4"/>
  <c r="G128" i="4"/>
  <c r="G133" i="4" s="1"/>
  <c r="G134" i="4"/>
  <c r="H80" i="4"/>
  <c r="H104" i="4" s="1"/>
  <c r="H83" i="4"/>
  <c r="H86" i="4"/>
  <c r="H92" i="4"/>
  <c r="H106" i="4"/>
  <c r="H111" i="4"/>
  <c r="H115" i="4"/>
  <c r="H134" i="4"/>
  <c r="I80" i="4"/>
  <c r="I104" i="4" s="1"/>
  <c r="I83" i="4"/>
  <c r="I86" i="4"/>
  <c r="I92" i="4"/>
  <c r="I106" i="4"/>
  <c r="I111" i="4"/>
  <c r="I115" i="4"/>
  <c r="I134" i="4"/>
  <c r="J80" i="4"/>
  <c r="J104" i="4" s="1"/>
  <c r="J83" i="4"/>
  <c r="J86" i="4"/>
  <c r="J92" i="4"/>
  <c r="J106" i="4"/>
  <c r="J111" i="4"/>
  <c r="J115" i="4"/>
  <c r="J134" i="4"/>
  <c r="K80" i="4"/>
  <c r="K104" i="4" s="1"/>
  <c r="K83" i="4"/>
  <c r="K86" i="4"/>
  <c r="K92" i="4"/>
  <c r="K106" i="4"/>
  <c r="K111" i="4"/>
  <c r="K115" i="4"/>
  <c r="K134" i="4"/>
  <c r="L80" i="4"/>
  <c r="L104" i="4" s="1"/>
  <c r="L83" i="4"/>
  <c r="L86" i="4"/>
  <c r="L92" i="4"/>
  <c r="L106" i="4"/>
  <c r="L111" i="4"/>
  <c r="L115" i="4"/>
  <c r="L134" i="4"/>
  <c r="M80" i="4"/>
  <c r="M104" i="4" s="1"/>
  <c r="M83" i="4"/>
  <c r="M86" i="4"/>
  <c r="M92" i="4"/>
  <c r="M106" i="4"/>
  <c r="M111" i="4"/>
  <c r="M115" i="4"/>
  <c r="M134" i="4"/>
  <c r="N80" i="4"/>
  <c r="N104" i="4" s="1"/>
  <c r="N83" i="4"/>
  <c r="N86" i="4"/>
  <c r="N92" i="4"/>
  <c r="N106" i="4"/>
  <c r="N111" i="4"/>
  <c r="N115" i="4"/>
  <c r="N134" i="4"/>
  <c r="O80" i="4"/>
  <c r="O104" i="4" s="1"/>
  <c r="O83" i="4"/>
  <c r="O86" i="4"/>
  <c r="O92" i="4"/>
  <c r="O106" i="4"/>
  <c r="O111" i="4"/>
  <c r="O115" i="4"/>
  <c r="O134" i="4"/>
  <c r="P80" i="4"/>
  <c r="P104" i="4" s="1"/>
  <c r="P83" i="4"/>
  <c r="P86" i="4"/>
  <c r="P92" i="4"/>
  <c r="P106" i="4"/>
  <c r="P111" i="4"/>
  <c r="P115" i="4"/>
  <c r="P134" i="4"/>
  <c r="Q80" i="4"/>
  <c r="Q104" i="4" s="1"/>
  <c r="Q83" i="4"/>
  <c r="Q86" i="4"/>
  <c r="Q92" i="4"/>
  <c r="Q106" i="4"/>
  <c r="Q111" i="4"/>
  <c r="Q115" i="4"/>
  <c r="Q134" i="4"/>
  <c r="B142" i="4"/>
  <c r="B140" i="4"/>
  <c r="B139" i="4"/>
  <c r="B138" i="4"/>
  <c r="B137" i="4"/>
  <c r="B132" i="4"/>
  <c r="B114" i="4"/>
  <c r="B103" i="4"/>
  <c r="B102" i="4"/>
  <c r="B101" i="4"/>
  <c r="B100" i="4"/>
  <c r="B99" i="4"/>
  <c r="B98" i="4"/>
  <c r="B97" i="4"/>
  <c r="B96" i="4"/>
  <c r="B95" i="4"/>
  <c r="Q8" i="4"/>
  <c r="Q32" i="4" s="1"/>
  <c r="Q11" i="4"/>
  <c r="Q14" i="4"/>
  <c r="Q20" i="4"/>
  <c r="Q34" i="4"/>
  <c r="Q39" i="4"/>
  <c r="Q43" i="4"/>
  <c r="Q46" i="4"/>
  <c r="Q28" i="5" s="1"/>
  <c r="Q49" i="4"/>
  <c r="Q52" i="4"/>
  <c r="Q56" i="4"/>
  <c r="Q61" i="4" s="1"/>
  <c r="Q62" i="4"/>
  <c r="P8" i="4"/>
  <c r="P11" i="4"/>
  <c r="P14" i="4"/>
  <c r="P20" i="4"/>
  <c r="P34" i="4"/>
  <c r="P39" i="4"/>
  <c r="P43" i="4"/>
  <c r="P46" i="4"/>
  <c r="P49" i="4"/>
  <c r="P52" i="4"/>
  <c r="P56" i="4"/>
  <c r="P32" i="5" s="1"/>
  <c r="P62" i="4"/>
  <c r="O8" i="4"/>
  <c r="O32" i="4" s="1"/>
  <c r="O11" i="4"/>
  <c r="O14" i="4"/>
  <c r="O20" i="4"/>
  <c r="O34" i="4"/>
  <c r="O39" i="4"/>
  <c r="O43" i="4"/>
  <c r="O46" i="4"/>
  <c r="O49" i="4"/>
  <c r="O52" i="4"/>
  <c r="O56" i="4"/>
  <c r="O62" i="4"/>
  <c r="N8" i="4"/>
  <c r="N11" i="4"/>
  <c r="N14" i="4"/>
  <c r="N20" i="4"/>
  <c r="N34" i="4"/>
  <c r="N39" i="4"/>
  <c r="N43" i="4"/>
  <c r="N46" i="4"/>
  <c r="N49" i="4"/>
  <c r="N52" i="4"/>
  <c r="N56" i="4"/>
  <c r="N61" i="4" s="1"/>
  <c r="N62" i="4"/>
  <c r="M8" i="4"/>
  <c r="M32" i="4" s="1"/>
  <c r="M11" i="4"/>
  <c r="M14" i="4"/>
  <c r="M20" i="4"/>
  <c r="M34" i="4"/>
  <c r="M39" i="4"/>
  <c r="M43" i="4"/>
  <c r="M46" i="4"/>
  <c r="M49" i="4"/>
  <c r="M52" i="4"/>
  <c r="M56" i="4"/>
  <c r="M61" i="4" s="1"/>
  <c r="M62" i="4"/>
  <c r="L8" i="4"/>
  <c r="L11" i="4"/>
  <c r="L14" i="4"/>
  <c r="L20" i="4"/>
  <c r="L34" i="4"/>
  <c r="L39" i="4"/>
  <c r="L43" i="4"/>
  <c r="L46" i="4"/>
  <c r="L49" i="4"/>
  <c r="L52" i="4"/>
  <c r="L56" i="4"/>
  <c r="L61" i="4" s="1"/>
  <c r="L62" i="4"/>
  <c r="K8" i="4"/>
  <c r="K32" i="4" s="1"/>
  <c r="K11" i="4"/>
  <c r="K14" i="4"/>
  <c r="K20" i="4"/>
  <c r="K34" i="4"/>
  <c r="K39" i="4"/>
  <c r="K43" i="4"/>
  <c r="K46" i="4"/>
  <c r="K49" i="4"/>
  <c r="K52" i="4"/>
  <c r="K56" i="4"/>
  <c r="K61" i="4" s="1"/>
  <c r="K62" i="4"/>
  <c r="J8" i="4"/>
  <c r="J11" i="4"/>
  <c r="J14" i="4"/>
  <c r="J20" i="4"/>
  <c r="J34" i="4"/>
  <c r="J39" i="4"/>
  <c r="J43" i="4"/>
  <c r="J46" i="4"/>
  <c r="J49" i="4"/>
  <c r="J52" i="4"/>
  <c r="J56" i="4"/>
  <c r="J61" i="4" s="1"/>
  <c r="J62" i="4"/>
  <c r="I8" i="4"/>
  <c r="I32" i="4" s="1"/>
  <c r="I11" i="4"/>
  <c r="I14" i="4"/>
  <c r="I20" i="4"/>
  <c r="I34" i="4"/>
  <c r="I39" i="4"/>
  <c r="I43" i="4"/>
  <c r="I46" i="4"/>
  <c r="I49" i="4"/>
  <c r="I29" i="5" s="1"/>
  <c r="I52" i="4"/>
  <c r="I56" i="4"/>
  <c r="I61" i="4" s="1"/>
  <c r="I62" i="4"/>
  <c r="H8" i="4"/>
  <c r="H11" i="4"/>
  <c r="H14" i="4"/>
  <c r="H20" i="4"/>
  <c r="H34" i="4"/>
  <c r="H39" i="4"/>
  <c r="H43" i="4"/>
  <c r="H46" i="4"/>
  <c r="H49" i="4"/>
  <c r="H52" i="4"/>
  <c r="H56" i="4"/>
  <c r="H61" i="4" s="1"/>
  <c r="H62" i="4"/>
  <c r="G8" i="4"/>
  <c r="G32" i="4" s="1"/>
  <c r="G11" i="4"/>
  <c r="G14" i="4"/>
  <c r="G20" i="4"/>
  <c r="G34" i="4"/>
  <c r="G39" i="4"/>
  <c r="G43" i="4"/>
  <c r="G46" i="4"/>
  <c r="G49" i="4"/>
  <c r="G52" i="4"/>
  <c r="G56" i="4"/>
  <c r="G61" i="4" s="1"/>
  <c r="G62" i="4"/>
  <c r="F8" i="4"/>
  <c r="F11" i="4"/>
  <c r="F14" i="4"/>
  <c r="F20" i="4"/>
  <c r="F34" i="4"/>
  <c r="F39" i="4"/>
  <c r="F43" i="4"/>
  <c r="F46" i="4"/>
  <c r="F49" i="4"/>
  <c r="F52" i="4"/>
  <c r="F56" i="4"/>
  <c r="F61" i="4" s="1"/>
  <c r="F62" i="4"/>
  <c r="E8" i="4"/>
  <c r="E32" i="4" s="1"/>
  <c r="E11" i="4"/>
  <c r="E14" i="4"/>
  <c r="E20" i="4"/>
  <c r="E34" i="4"/>
  <c r="E39" i="4"/>
  <c r="E43" i="4"/>
  <c r="E46" i="4"/>
  <c r="E49" i="4"/>
  <c r="E52" i="4"/>
  <c r="E56" i="4"/>
  <c r="E61" i="4" s="1"/>
  <c r="E62" i="4"/>
  <c r="D8" i="4"/>
  <c r="D11" i="4"/>
  <c r="D14" i="4"/>
  <c r="D20" i="4"/>
  <c r="D34" i="4"/>
  <c r="D39" i="4"/>
  <c r="D43" i="4"/>
  <c r="D46" i="4"/>
  <c r="D49" i="4"/>
  <c r="D52" i="4"/>
  <c r="D56" i="4"/>
  <c r="D61" i="4" s="1"/>
  <c r="D62" i="4"/>
  <c r="B70" i="4"/>
  <c r="B68" i="4"/>
  <c r="B67" i="4"/>
  <c r="B66" i="4"/>
  <c r="B65" i="4"/>
  <c r="B60" i="4"/>
  <c r="B42" i="4"/>
  <c r="B31" i="4"/>
  <c r="B30" i="4"/>
  <c r="B29" i="4"/>
  <c r="B28" i="4"/>
  <c r="B27" i="4"/>
  <c r="B26" i="4"/>
  <c r="B25" i="4"/>
  <c r="B24" i="4"/>
  <c r="B23" i="4"/>
  <c r="E49" i="2"/>
  <c r="H49" i="2"/>
  <c r="E45" i="2"/>
  <c r="H45" i="2"/>
  <c r="E44" i="2"/>
  <c r="H44" i="2"/>
  <c r="E43" i="2"/>
  <c r="H43" i="2"/>
  <c r="E42" i="2"/>
  <c r="H42" i="2"/>
  <c r="E33" i="2"/>
  <c r="H33" i="2"/>
  <c r="E16" i="2"/>
  <c r="H16" i="2"/>
  <c r="D89" i="3"/>
  <c r="D88" i="3"/>
  <c r="I87" i="3"/>
  <c r="H87" i="3"/>
  <c r="G87" i="3"/>
  <c r="F87" i="3"/>
  <c r="E84" i="3"/>
  <c r="D82" i="3"/>
  <c r="J82" i="3" s="1"/>
  <c r="D81" i="3"/>
  <c r="J81" i="3" s="1"/>
  <c r="J75" i="3"/>
  <c r="J74" i="3"/>
  <c r="J55" i="3"/>
  <c r="J54" i="3"/>
  <c r="J47" i="3"/>
  <c r="J39" i="3"/>
  <c r="J31" i="3"/>
  <c r="J17" i="3"/>
  <c r="J14" i="3"/>
  <c r="D32" i="4" l="1"/>
  <c r="F32" i="4"/>
  <c r="H32" i="4"/>
  <c r="J32" i="4"/>
  <c r="L32" i="4"/>
  <c r="N32" i="4"/>
  <c r="P32" i="4"/>
  <c r="G104" i="4"/>
  <c r="E104" i="4"/>
  <c r="Q29" i="5"/>
  <c r="R5" i="7"/>
  <c r="Q5" i="7"/>
  <c r="K5" i="7"/>
  <c r="J5" i="7"/>
  <c r="F5" i="7"/>
  <c r="D69" i="6"/>
  <c r="O5" i="7"/>
  <c r="O32" i="5"/>
  <c r="O34" i="5" s="1"/>
  <c r="P29" i="5"/>
  <c r="N28" i="5"/>
  <c r="M30" i="5"/>
  <c r="M29" i="5"/>
  <c r="M28" i="5"/>
  <c r="P30" i="5"/>
  <c r="J29" i="5"/>
  <c r="H28" i="5"/>
  <c r="E57" i="2"/>
  <c r="G52" i="2"/>
  <c r="F43" i="10"/>
  <c r="G43" i="10" s="1"/>
  <c r="F52" i="2"/>
  <c r="C49" i="3"/>
  <c r="D49" i="3" s="1"/>
  <c r="F68" i="10"/>
  <c r="G68" i="10" s="1"/>
  <c r="C28" i="3"/>
  <c r="D28" i="3" s="1"/>
  <c r="F40" i="10"/>
  <c r="G40" i="10" s="1"/>
  <c r="E54" i="2"/>
  <c r="I54" i="2" s="1"/>
  <c r="F71" i="10" s="1"/>
  <c r="E5" i="7"/>
  <c r="C60" i="6"/>
  <c r="E60" i="6" s="1"/>
  <c r="C46" i="6"/>
  <c r="E46" i="6" s="1"/>
  <c r="C62" i="6"/>
  <c r="E62" i="6" s="1"/>
  <c r="C33" i="6"/>
  <c r="E33" i="6" s="1"/>
  <c r="C47" i="6"/>
  <c r="E47" i="6" s="1"/>
  <c r="C63" i="6"/>
  <c r="E63" i="6" s="1"/>
  <c r="C48" i="6"/>
  <c r="E48" i="6" s="1"/>
  <c r="C37" i="6"/>
  <c r="E37" i="6" s="1"/>
  <c r="C53" i="6"/>
  <c r="E53" i="6" s="1"/>
  <c r="C34" i="6"/>
  <c r="E34" i="6" s="1"/>
  <c r="C50" i="6"/>
  <c r="E50" i="6" s="1"/>
  <c r="C43" i="6"/>
  <c r="E43" i="6" s="1"/>
  <c r="C59" i="6"/>
  <c r="E59" i="6" s="1"/>
  <c r="C51" i="6"/>
  <c r="E51" i="6" s="1"/>
  <c r="C36" i="6"/>
  <c r="E36" i="6" s="1"/>
  <c r="C52" i="6"/>
  <c r="E52" i="6" s="1"/>
  <c r="C41" i="6"/>
  <c r="E41" i="6" s="1"/>
  <c r="C57" i="6"/>
  <c r="E57" i="6" s="1"/>
  <c r="C38" i="6"/>
  <c r="E38" i="6" s="1"/>
  <c r="C54" i="6"/>
  <c r="E54" i="6" s="1"/>
  <c r="C44" i="6"/>
  <c r="E44" i="6" s="1"/>
  <c r="C49" i="6"/>
  <c r="E49" i="6" s="1"/>
  <c r="C39" i="6"/>
  <c r="E39" i="6" s="1"/>
  <c r="C55" i="6"/>
  <c r="E55" i="6" s="1"/>
  <c r="C40" i="6"/>
  <c r="E40" i="6" s="1"/>
  <c r="C56" i="6"/>
  <c r="E56" i="6" s="1"/>
  <c r="C45" i="6"/>
  <c r="E45" i="6" s="1"/>
  <c r="C61" i="6"/>
  <c r="E61" i="6" s="1"/>
  <c r="C42" i="6"/>
  <c r="E42" i="6" s="1"/>
  <c r="C58" i="6"/>
  <c r="E58" i="6" s="1"/>
  <c r="H51" i="3"/>
  <c r="F51" i="3"/>
  <c r="F67" i="3" s="1"/>
  <c r="D162" i="4" s="1"/>
  <c r="D163" i="4" s="1"/>
  <c r="I51" i="3"/>
  <c r="I67" i="3" s="1"/>
  <c r="G51" i="3"/>
  <c r="E39" i="10"/>
  <c r="E44" i="10" s="1"/>
  <c r="H39" i="2"/>
  <c r="F64" i="10"/>
  <c r="G64" i="10" s="1"/>
  <c r="C45" i="3"/>
  <c r="D45" i="3" s="1"/>
  <c r="D52" i="2"/>
  <c r="C52" i="2"/>
  <c r="B14" i="5"/>
  <c r="M10" i="5"/>
  <c r="O30" i="5"/>
  <c r="E127" i="4"/>
  <c r="E141" i="4" s="1"/>
  <c r="F6" i="7" s="1"/>
  <c r="K15" i="7"/>
  <c r="L30" i="5"/>
  <c r="P25" i="5"/>
  <c r="P34" i="5"/>
  <c r="N8" i="5"/>
  <c r="B11" i="4"/>
  <c r="I30" i="5"/>
  <c r="O25" i="5"/>
  <c r="L24" i="5"/>
  <c r="H127" i="4"/>
  <c r="H141" i="4" s="1"/>
  <c r="I6" i="7" s="1"/>
  <c r="G10" i="5"/>
  <c r="F27" i="5"/>
  <c r="E35" i="5"/>
  <c r="P10" i="5"/>
  <c r="O61" i="4"/>
  <c r="O8" i="5"/>
  <c r="B36" i="5"/>
  <c r="G12" i="5"/>
  <c r="P27" i="5"/>
  <c r="E27" i="5"/>
  <c r="E55" i="4"/>
  <c r="E69" i="4" s="1"/>
  <c r="H55" i="4"/>
  <c r="H69" i="4" s="1"/>
  <c r="Q25" i="5"/>
  <c r="M127" i="4"/>
  <c r="M141" i="4" s="1"/>
  <c r="N6" i="7" s="1"/>
  <c r="L25" i="5"/>
  <c r="K25" i="5"/>
  <c r="I25" i="5"/>
  <c r="H25" i="5"/>
  <c r="F28" i="5"/>
  <c r="F8" i="5"/>
  <c r="B15" i="5"/>
  <c r="B16" i="5"/>
  <c r="H32" i="5"/>
  <c r="H34" i="5" s="1"/>
  <c r="H10" i="5"/>
  <c r="O10" i="5"/>
  <c r="P9" i="5"/>
  <c r="O9" i="5"/>
  <c r="N10" i="5"/>
  <c r="D10" i="5"/>
  <c r="O15" i="7"/>
  <c r="G55" i="4"/>
  <c r="G69" i="4" s="1"/>
  <c r="F24" i="5"/>
  <c r="D29" i="5"/>
  <c r="B21" i="5"/>
  <c r="H29" i="5"/>
  <c r="D55" i="4"/>
  <c r="D69" i="4" s="1"/>
  <c r="N12" i="5"/>
  <c r="O29" i="5"/>
  <c r="Q35" i="5"/>
  <c r="P35" i="5"/>
  <c r="O35" i="5"/>
  <c r="B83" i="4"/>
  <c r="F35" i="5"/>
  <c r="O28" i="5"/>
  <c r="F55" i="4"/>
  <c r="F69" i="4" s="1"/>
  <c r="K55" i="4"/>
  <c r="K69" i="4" s="1"/>
  <c r="M8" i="5"/>
  <c r="L8" i="5"/>
  <c r="L5" i="7"/>
  <c r="E29" i="5"/>
  <c r="B115" i="4"/>
  <c r="K35" i="5"/>
  <c r="F30" i="5"/>
  <c r="F10" i="5"/>
  <c r="E28" i="5"/>
  <c r="E8" i="5"/>
  <c r="D25" i="5"/>
  <c r="K28" i="5"/>
  <c r="Q127" i="4"/>
  <c r="Q141" i="4" s="1"/>
  <c r="R6" i="7" s="1"/>
  <c r="P127" i="4"/>
  <c r="P141" i="4" s="1"/>
  <c r="Q6" i="7" s="1"/>
  <c r="N24" i="5"/>
  <c r="H27" i="5"/>
  <c r="D35" i="5"/>
  <c r="Q15" i="7"/>
  <c r="N32" i="5"/>
  <c r="N34" i="5" s="1"/>
  <c r="L32" i="5"/>
  <c r="L34" i="5" s="1"/>
  <c r="G30" i="5"/>
  <c r="E25" i="5"/>
  <c r="B52" i="4"/>
  <c r="H9" i="5"/>
  <c r="B49" i="4"/>
  <c r="B8" i="4"/>
  <c r="I55" i="4"/>
  <c r="I69" i="4" s="1"/>
  <c r="J30" i="5"/>
  <c r="L12" i="5"/>
  <c r="N55" i="4"/>
  <c r="N69" i="4" s="1"/>
  <c r="Q55" i="4"/>
  <c r="Q69" i="4" s="1"/>
  <c r="O27" i="5"/>
  <c r="N35" i="5"/>
  <c r="M9" i="5"/>
  <c r="L9" i="5"/>
  <c r="K9" i="5"/>
  <c r="J9" i="5"/>
  <c r="I10" i="5"/>
  <c r="G28" i="5"/>
  <c r="G8" i="5"/>
  <c r="F25" i="5"/>
  <c r="G159" i="4"/>
  <c r="B20" i="5"/>
  <c r="B39" i="5"/>
  <c r="L133" i="4"/>
  <c r="L15" i="7"/>
  <c r="P28" i="5"/>
  <c r="J32" i="5"/>
  <c r="J34" i="5" s="1"/>
  <c r="B41" i="5"/>
  <c r="M32" i="5"/>
  <c r="M34" i="5" s="1"/>
  <c r="K30" i="5"/>
  <c r="B34" i="4"/>
  <c r="K12" i="5"/>
  <c r="L29" i="5"/>
  <c r="M55" i="4"/>
  <c r="M69" i="4" s="1"/>
  <c r="P24" i="5"/>
  <c r="Q32" i="5"/>
  <c r="Q34" i="5" s="1"/>
  <c r="O127" i="4"/>
  <c r="O141" i="4" s="1"/>
  <c r="P6" i="7" s="1"/>
  <c r="N25" i="5"/>
  <c r="M27" i="5"/>
  <c r="L35" i="5"/>
  <c r="J35" i="5"/>
  <c r="I35" i="5"/>
  <c r="I8" i="5"/>
  <c r="G25" i="5"/>
  <c r="E30" i="5"/>
  <c r="E10" i="5"/>
  <c r="D28" i="5"/>
  <c r="D9" i="5"/>
  <c r="N133" i="4"/>
  <c r="K29" i="5"/>
  <c r="P61" i="4"/>
  <c r="Q10" i="5"/>
  <c r="P5" i="7"/>
  <c r="M25" i="5"/>
  <c r="L27" i="5"/>
  <c r="K27" i="5"/>
  <c r="J27" i="5"/>
  <c r="I27" i="5"/>
  <c r="H35" i="5"/>
  <c r="G35" i="5"/>
  <c r="G24" i="5"/>
  <c r="F32" i="5"/>
  <c r="F34" i="5" s="1"/>
  <c r="E9" i="5"/>
  <c r="D27" i="5"/>
  <c r="B80" i="4"/>
  <c r="J28" i="5"/>
  <c r="B62" i="4"/>
  <c r="E12" i="5"/>
  <c r="I9" i="5"/>
  <c r="M35" i="5"/>
  <c r="J25" i="5"/>
  <c r="B33" i="5"/>
  <c r="C14" i="7"/>
  <c r="L28" i="5"/>
  <c r="G27" i="5"/>
  <c r="L55" i="4"/>
  <c r="L69" i="4" s="1"/>
  <c r="B39" i="4"/>
  <c r="B134" i="4"/>
  <c r="B46" i="4"/>
  <c r="J55" i="4"/>
  <c r="J69" i="4" s="1"/>
  <c r="O55" i="4"/>
  <c r="Q8" i="5"/>
  <c r="L127" i="4"/>
  <c r="K127" i="4"/>
  <c r="K141" i="4" s="1"/>
  <c r="L6" i="7" s="1"/>
  <c r="J24" i="5"/>
  <c r="I127" i="4"/>
  <c r="I141" i="4" s="1"/>
  <c r="J6" i="7" s="1"/>
  <c r="G32" i="5"/>
  <c r="G34" i="5" s="1"/>
  <c r="F29" i="5"/>
  <c r="F9" i="5"/>
  <c r="D24" i="5"/>
  <c r="B17" i="5"/>
  <c r="N30" i="5"/>
  <c r="N27" i="5"/>
  <c r="B37" i="5"/>
  <c r="N29" i="5"/>
  <c r="G9" i="5"/>
  <c r="B14" i="4"/>
  <c r="H30" i="5"/>
  <c r="P8" i="5"/>
  <c r="Q27" i="5"/>
  <c r="N9" i="5"/>
  <c r="L10" i="5"/>
  <c r="K10" i="5"/>
  <c r="J10" i="5"/>
  <c r="G29" i="5"/>
  <c r="F127" i="4"/>
  <c r="F141" i="4" s="1"/>
  <c r="G6" i="7" s="1"/>
  <c r="E24" i="5"/>
  <c r="D32" i="5"/>
  <c r="D34" i="5" s="1"/>
  <c r="K159" i="4"/>
  <c r="K164" i="4" s="1"/>
  <c r="K165" i="4" s="1"/>
  <c r="B26" i="5"/>
  <c r="B38" i="5"/>
  <c r="Q30" i="5"/>
  <c r="P12" i="5"/>
  <c r="B118" i="4"/>
  <c r="B18" i="5"/>
  <c r="B92" i="4"/>
  <c r="B121" i="4"/>
  <c r="H8" i="5"/>
  <c r="Q9" i="5"/>
  <c r="B19" i="5"/>
  <c r="B13" i="5"/>
  <c r="H24" i="5"/>
  <c r="E32" i="5"/>
  <c r="E34" i="5" s="1"/>
  <c r="J133" i="4"/>
  <c r="I28" i="5"/>
  <c r="B56" i="4"/>
  <c r="O12" i="5"/>
  <c r="P55" i="4"/>
  <c r="B124" i="4"/>
  <c r="G127" i="4"/>
  <c r="G141" i="4" s="1"/>
  <c r="H6" i="7" s="1"/>
  <c r="I24" i="5"/>
  <c r="M24" i="5"/>
  <c r="Q24" i="5"/>
  <c r="J127" i="4"/>
  <c r="N127" i="4"/>
  <c r="M15" i="7"/>
  <c r="K32" i="5"/>
  <c r="K34" i="5" s="1"/>
  <c r="I32" i="5"/>
  <c r="I34" i="5" s="1"/>
  <c r="F12" i="5"/>
  <c r="B86" i="4"/>
  <c r="B43" i="4"/>
  <c r="J8" i="5"/>
  <c r="B106" i="4"/>
  <c r="B128" i="4"/>
  <c r="K8" i="5"/>
  <c r="B111" i="4"/>
  <c r="D8" i="5"/>
  <c r="D30" i="5"/>
  <c r="H12" i="5"/>
  <c r="I12" i="5"/>
  <c r="J12" i="5"/>
  <c r="K24" i="5"/>
  <c r="O24" i="5"/>
  <c r="Q12" i="5"/>
  <c r="B20" i="4"/>
  <c r="D12" i="5"/>
  <c r="M12" i="5"/>
  <c r="C70" i="10"/>
  <c r="D44" i="10"/>
  <c r="D70" i="10" s="1"/>
  <c r="E65" i="10"/>
  <c r="E71" i="10"/>
  <c r="E159" i="4"/>
  <c r="P15" i="7"/>
  <c r="L159" i="4"/>
  <c r="L164" i="4" s="1"/>
  <c r="L165" i="4" s="1"/>
  <c r="D87" i="3"/>
  <c r="H159" i="4"/>
  <c r="H164" i="4" s="1"/>
  <c r="H165" i="4" s="1"/>
  <c r="I159" i="4"/>
  <c r="I164" i="4" s="1"/>
  <c r="I165" i="4" s="1"/>
  <c r="Q159" i="4"/>
  <c r="Q164" i="4" s="1"/>
  <c r="Q165" i="4" s="1"/>
  <c r="D90" i="3"/>
  <c r="B157" i="4"/>
  <c r="F159" i="4"/>
  <c r="N159" i="4"/>
  <c r="N164" i="4" s="1"/>
  <c r="N165" i="4" s="1"/>
  <c r="M159" i="4"/>
  <c r="M164" i="4" s="1"/>
  <c r="M165" i="4" s="1"/>
  <c r="P159" i="4"/>
  <c r="P164" i="4" s="1"/>
  <c r="P165" i="4" s="1"/>
  <c r="J159" i="4"/>
  <c r="J164" i="4" s="1"/>
  <c r="J165" i="4" s="1"/>
  <c r="B151" i="4"/>
  <c r="R15" i="7"/>
  <c r="D159" i="4"/>
  <c r="O159" i="4"/>
  <c r="O164" i="4" s="1"/>
  <c r="O165" i="4" s="1"/>
  <c r="B153" i="4"/>
  <c r="J15" i="7"/>
  <c r="B52" i="5"/>
  <c r="I15" i="7"/>
  <c r="H67" i="3"/>
  <c r="N15" i="7"/>
  <c r="B50" i="5"/>
  <c r="C12" i="7"/>
  <c r="C13" i="7"/>
  <c r="B54" i="5"/>
  <c r="B158" i="4"/>
  <c r="I42" i="2"/>
  <c r="E51" i="2"/>
  <c r="E17" i="2"/>
  <c r="E39" i="2"/>
  <c r="I19" i="2"/>
  <c r="I34" i="2"/>
  <c r="H26" i="2"/>
  <c r="I16" i="2"/>
  <c r="I10" i="2"/>
  <c r="I21" i="2"/>
  <c r="I13" i="2"/>
  <c r="E26" i="2"/>
  <c r="I27" i="2"/>
  <c r="I11" i="2"/>
  <c r="H14" i="2"/>
  <c r="I35" i="2"/>
  <c r="I20" i="2"/>
  <c r="I38" i="2"/>
  <c r="H17" i="2"/>
  <c r="I23" i="2"/>
  <c r="H47" i="2"/>
  <c r="E47" i="2"/>
  <c r="I44" i="2"/>
  <c r="I25" i="2"/>
  <c r="A47" i="5"/>
  <c r="A149" i="4"/>
  <c r="I12" i="2"/>
  <c r="H22" i="2"/>
  <c r="I45" i="2"/>
  <c r="E22" i="2"/>
  <c r="I43" i="2"/>
  <c r="I49" i="2"/>
  <c r="I24" i="2"/>
  <c r="I33" i="2"/>
  <c r="E41" i="2"/>
  <c r="H41" i="2"/>
  <c r="I36" i="2"/>
  <c r="I28" i="2"/>
  <c r="H51" i="2"/>
  <c r="I37" i="2"/>
  <c r="E14" i="2"/>
  <c r="G71" i="4" l="1"/>
  <c r="O69" i="4"/>
  <c r="E69" i="6"/>
  <c r="N141" i="4"/>
  <c r="E56" i="2"/>
  <c r="F57" i="2" s="1"/>
  <c r="K45" i="2"/>
  <c r="F13" i="10"/>
  <c r="G13" i="10" s="1"/>
  <c r="C12" i="3"/>
  <c r="D12" i="3" s="1"/>
  <c r="C9" i="3"/>
  <c r="D9" i="3" s="1"/>
  <c r="J9" i="3" s="1"/>
  <c r="F10" i="10"/>
  <c r="G10" i="10" s="1"/>
  <c r="C48" i="3"/>
  <c r="D48" i="3" s="1"/>
  <c r="F67" i="10"/>
  <c r="G67" i="10" s="1"/>
  <c r="F12" i="10"/>
  <c r="G12" i="10" s="1"/>
  <c r="C11" i="3"/>
  <c r="D11" i="3" s="1"/>
  <c r="G71" i="10"/>
  <c r="E64" i="6"/>
  <c r="E70" i="10"/>
  <c r="I39" i="2"/>
  <c r="F52" i="10" s="1"/>
  <c r="G52" i="10" s="1"/>
  <c r="C41" i="3"/>
  <c r="D41" i="3" s="1"/>
  <c r="J41" i="3" s="1"/>
  <c r="F55" i="10"/>
  <c r="G55" i="10" s="1"/>
  <c r="C42" i="3"/>
  <c r="D42" i="3" s="1"/>
  <c r="J42" i="3" s="1"/>
  <c r="F56" i="10"/>
  <c r="G56" i="10" s="1"/>
  <c r="C43" i="3"/>
  <c r="D43" i="3" s="1"/>
  <c r="J43" i="3" s="1"/>
  <c r="F57" i="10"/>
  <c r="G57" i="10" s="1"/>
  <c r="C44" i="3"/>
  <c r="D44" i="3" s="1"/>
  <c r="J44" i="3" s="1"/>
  <c r="F63" i="10"/>
  <c r="G63" i="10" s="1"/>
  <c r="C32" i="3"/>
  <c r="D32" i="3" s="1"/>
  <c r="J32" i="3" s="1"/>
  <c r="F46" i="10"/>
  <c r="G46" i="10" s="1"/>
  <c r="C33" i="3"/>
  <c r="D33" i="3" s="1"/>
  <c r="J33" i="3" s="1"/>
  <c r="F47" i="10"/>
  <c r="G47" i="10" s="1"/>
  <c r="C35" i="3"/>
  <c r="D35" i="3" s="1"/>
  <c r="J35" i="3" s="1"/>
  <c r="F49" i="10"/>
  <c r="G49" i="10" s="1"/>
  <c r="C37" i="3"/>
  <c r="D37" i="3" s="1"/>
  <c r="F51" i="10"/>
  <c r="G51" i="10" s="1"/>
  <c r="C36" i="3"/>
  <c r="D36" i="3" s="1"/>
  <c r="F50" i="10"/>
  <c r="G50" i="10" s="1"/>
  <c r="C34" i="3"/>
  <c r="D34" i="3" s="1"/>
  <c r="J34" i="3" s="1"/>
  <c r="F48" i="10"/>
  <c r="G48" i="10" s="1"/>
  <c r="C27" i="3"/>
  <c r="D27" i="3" s="1"/>
  <c r="F39" i="10"/>
  <c r="G39" i="10" s="1"/>
  <c r="C26" i="3"/>
  <c r="D26" i="3" s="1"/>
  <c r="F38" i="10"/>
  <c r="G38" i="10" s="1"/>
  <c r="C24" i="3"/>
  <c r="D24" i="3" s="1"/>
  <c r="F36" i="10"/>
  <c r="G36" i="10" s="1"/>
  <c r="C23" i="3"/>
  <c r="D23" i="3" s="1"/>
  <c r="F35" i="10"/>
  <c r="G35" i="10" s="1"/>
  <c r="C22" i="3"/>
  <c r="D22" i="3" s="1"/>
  <c r="J22" i="3" s="1"/>
  <c r="F28" i="10"/>
  <c r="G28" i="10" s="1"/>
  <c r="C20" i="3"/>
  <c r="D20" i="3" s="1"/>
  <c r="J20" i="3" s="1"/>
  <c r="F26" i="10"/>
  <c r="G26" i="10" s="1"/>
  <c r="C19" i="3"/>
  <c r="D19" i="3" s="1"/>
  <c r="F25" i="10"/>
  <c r="G25" i="10" s="1"/>
  <c r="C18" i="3"/>
  <c r="D18" i="3" s="1"/>
  <c r="J18" i="3" s="1"/>
  <c r="F21" i="10"/>
  <c r="G21" i="10" s="1"/>
  <c r="C15" i="3"/>
  <c r="D15" i="3" s="1"/>
  <c r="F16" i="10"/>
  <c r="G16" i="10" s="1"/>
  <c r="I17" i="2"/>
  <c r="C10" i="3"/>
  <c r="D10" i="3" s="1"/>
  <c r="J10" i="3" s="1"/>
  <c r="F11" i="10"/>
  <c r="G11" i="10" s="1"/>
  <c r="P69" i="4"/>
  <c r="P71" i="4" s="1"/>
  <c r="H22" i="5"/>
  <c r="F78" i="6" s="1"/>
  <c r="H143" i="4"/>
  <c r="H167" i="4" s="1"/>
  <c r="G22" i="5"/>
  <c r="E78" i="6" s="1"/>
  <c r="D71" i="4"/>
  <c r="I5" i="7"/>
  <c r="I7" i="7" s="1"/>
  <c r="I10" i="7" s="1"/>
  <c r="O71" i="4"/>
  <c r="G31" i="5"/>
  <c r="G40" i="5" s="1"/>
  <c r="G79" i="6" s="1"/>
  <c r="J31" i="5"/>
  <c r="J40" i="5" s="1"/>
  <c r="N22" i="5"/>
  <c r="L78" i="6" s="1"/>
  <c r="B25" i="5"/>
  <c r="H71" i="4"/>
  <c r="B61" i="4"/>
  <c r="Q7" i="7"/>
  <c r="Q10" i="7" s="1"/>
  <c r="E71" i="4"/>
  <c r="B35" i="5"/>
  <c r="P31" i="5"/>
  <c r="P40" i="5" s="1"/>
  <c r="P143" i="4"/>
  <c r="P167" i="4" s="1"/>
  <c r="B28" i="5"/>
  <c r="J71" i="4"/>
  <c r="L22" i="5"/>
  <c r="J7" i="7"/>
  <c r="J10" i="7" s="1"/>
  <c r="O31" i="5"/>
  <c r="O40" i="5" s="1"/>
  <c r="Q71" i="4"/>
  <c r="H31" i="5"/>
  <c r="H40" i="5" s="1"/>
  <c r="H79" i="6" s="1"/>
  <c r="E31" i="5"/>
  <c r="E40" i="5" s="1"/>
  <c r="I143" i="4"/>
  <c r="I167" i="4" s="1"/>
  <c r="K31" i="5"/>
  <c r="K40" i="5" s="1"/>
  <c r="Q143" i="4"/>
  <c r="Q167" i="4" s="1"/>
  <c r="B27" i="5"/>
  <c r="K22" i="5"/>
  <c r="O143" i="4"/>
  <c r="O167" i="4" s="1"/>
  <c r="Q31" i="5"/>
  <c r="Q40" i="5" s="1"/>
  <c r="O22" i="5"/>
  <c r="M78" i="6" s="1"/>
  <c r="J22" i="5"/>
  <c r="M31" i="5"/>
  <c r="M40" i="5" s="1"/>
  <c r="K71" i="4"/>
  <c r="F22" i="5"/>
  <c r="D78" i="6" s="1"/>
  <c r="B29" i="5"/>
  <c r="E22" i="5"/>
  <c r="C78" i="6" s="1"/>
  <c r="C80" i="6" s="1"/>
  <c r="L31" i="5"/>
  <c r="L40" i="5" s="1"/>
  <c r="D31" i="5"/>
  <c r="D40" i="5" s="1"/>
  <c r="D79" i="6" s="1"/>
  <c r="B10" i="5"/>
  <c r="N31" i="5"/>
  <c r="N40" i="5" s="1"/>
  <c r="N79" i="6" s="1"/>
  <c r="M71" i="4"/>
  <c r="L71" i="4"/>
  <c r="F31" i="5"/>
  <c r="F40" i="5" s="1"/>
  <c r="Q22" i="5"/>
  <c r="O78" i="6" s="1"/>
  <c r="B55" i="4"/>
  <c r="R7" i="7"/>
  <c r="R10" i="7" s="1"/>
  <c r="L141" i="4"/>
  <c r="M6" i="7" s="1"/>
  <c r="I22" i="5"/>
  <c r="G78" i="6" s="1"/>
  <c r="I31" i="5"/>
  <c r="I40" i="5" s="1"/>
  <c r="I79" i="6" s="1"/>
  <c r="B9" i="5"/>
  <c r="B34" i="5"/>
  <c r="B30" i="5"/>
  <c r="M22" i="5"/>
  <c r="K78" i="6" s="1"/>
  <c r="B133" i="4"/>
  <c r="K143" i="4"/>
  <c r="K167" i="4" s="1"/>
  <c r="P7" i="7"/>
  <c r="P10" i="7" s="1"/>
  <c r="N71" i="4"/>
  <c r="B104" i="4"/>
  <c r="L7" i="7"/>
  <c r="M143" i="4"/>
  <c r="M167" i="4" s="1"/>
  <c r="N5" i="7"/>
  <c r="N7" i="7" s="1"/>
  <c r="N10" i="7" s="1"/>
  <c r="O6" i="7"/>
  <c r="O7" i="7" s="1"/>
  <c r="N143" i="4"/>
  <c r="N167" i="4" s="1"/>
  <c r="F71" i="4"/>
  <c r="J141" i="4"/>
  <c r="B24" i="5"/>
  <c r="H5" i="7"/>
  <c r="H7" i="7" s="1"/>
  <c r="G143" i="4"/>
  <c r="E143" i="4"/>
  <c r="F7" i="7"/>
  <c r="P22" i="5"/>
  <c r="N78" i="6" s="1"/>
  <c r="B8" i="5"/>
  <c r="B32" i="5"/>
  <c r="M5" i="7"/>
  <c r="B127" i="4"/>
  <c r="F143" i="4"/>
  <c r="G5" i="7"/>
  <c r="I71" i="4"/>
  <c r="D22" i="5"/>
  <c r="B78" i="6" s="1"/>
  <c r="B12" i="5"/>
  <c r="B32" i="4"/>
  <c r="D164" i="4"/>
  <c r="I52" i="3"/>
  <c r="I69" i="3" s="1"/>
  <c r="G10" i="6"/>
  <c r="G14" i="6" s="1"/>
  <c r="G162" i="4"/>
  <c r="G163" i="4" s="1"/>
  <c r="G164" i="4" s="1"/>
  <c r="H8" i="7"/>
  <c r="H9" i="7" s="1"/>
  <c r="H52" i="3"/>
  <c r="H69" i="3" s="1"/>
  <c r="F52" i="3"/>
  <c r="F69" i="3" s="1"/>
  <c r="B159" i="4"/>
  <c r="G67" i="3"/>
  <c r="G52" i="3"/>
  <c r="G69" i="3" s="1"/>
  <c r="D10" i="6"/>
  <c r="D14" i="6" s="1"/>
  <c r="G8" i="7"/>
  <c r="G9" i="7" s="1"/>
  <c r="F162" i="4"/>
  <c r="F163" i="4" s="1"/>
  <c r="F164" i="4" s="1"/>
  <c r="F46" i="5"/>
  <c r="F10" i="6"/>
  <c r="F14" i="6" s="1"/>
  <c r="D46" i="5"/>
  <c r="E8" i="7"/>
  <c r="E9" i="7" s="1"/>
  <c r="G46" i="5"/>
  <c r="I47" i="2"/>
  <c r="I51" i="2"/>
  <c r="I26" i="2"/>
  <c r="I14" i="2"/>
  <c r="H31" i="2"/>
  <c r="E31" i="2"/>
  <c r="K31" i="2" s="1"/>
  <c r="E52" i="2"/>
  <c r="I41" i="2"/>
  <c r="I22" i="2"/>
  <c r="H52" i="2"/>
  <c r="D80" i="6" l="1"/>
  <c r="D81" i="6" s="1"/>
  <c r="L6" i="6"/>
  <c r="L8" i="6" s="1"/>
  <c r="J78" i="6"/>
  <c r="M9" i="6"/>
  <c r="M11" i="6" s="1"/>
  <c r="M79" i="6"/>
  <c r="K9" i="6"/>
  <c r="K11" i="6" s="1"/>
  <c r="K79" i="6"/>
  <c r="J6" i="6"/>
  <c r="J8" i="6" s="1"/>
  <c r="H78" i="6"/>
  <c r="E9" i="6"/>
  <c r="E79" i="6"/>
  <c r="L9" i="6"/>
  <c r="L11" i="6" s="1"/>
  <c r="L79" i="6"/>
  <c r="J9" i="6"/>
  <c r="J11" i="6" s="1"/>
  <c r="J79" i="6"/>
  <c r="F9" i="6"/>
  <c r="F11" i="6" s="1"/>
  <c r="F79" i="6"/>
  <c r="K6" i="6"/>
  <c r="K8" i="6" s="1"/>
  <c r="I78" i="6"/>
  <c r="O9" i="6"/>
  <c r="O11" i="6" s="1"/>
  <c r="O79" i="6"/>
  <c r="F69" i="6"/>
  <c r="I16" i="7"/>
  <c r="B69" i="4"/>
  <c r="C52" i="3"/>
  <c r="D52" i="3" s="1"/>
  <c r="K10" i="2"/>
  <c r="J48" i="3"/>
  <c r="C50" i="3"/>
  <c r="D50" i="3" s="1"/>
  <c r="F69" i="10"/>
  <c r="G69" i="10" s="1"/>
  <c r="C38" i="3"/>
  <c r="D38" i="3" s="1"/>
  <c r="J38" i="3" s="1"/>
  <c r="C40" i="3"/>
  <c r="D40" i="3" s="1"/>
  <c r="J40" i="3" s="1"/>
  <c r="F54" i="10"/>
  <c r="G54" i="10" s="1"/>
  <c r="C46" i="3"/>
  <c r="D46" i="3" s="1"/>
  <c r="J46" i="3" s="1"/>
  <c r="F65" i="10"/>
  <c r="G65" i="10" s="1"/>
  <c r="C25" i="3"/>
  <c r="D25" i="3" s="1"/>
  <c r="F37" i="10"/>
  <c r="G37" i="10" s="1"/>
  <c r="C21" i="3"/>
  <c r="D21" i="3" s="1"/>
  <c r="J21" i="3" s="1"/>
  <c r="F27" i="10"/>
  <c r="G27" i="10" s="1"/>
  <c r="J19" i="3"/>
  <c r="J15" i="3"/>
  <c r="C16" i="3"/>
  <c r="D16" i="3" s="1"/>
  <c r="J16" i="3" s="1"/>
  <c r="F19" i="10"/>
  <c r="G19" i="10" s="1"/>
  <c r="C13" i="3"/>
  <c r="D13" i="3" s="1"/>
  <c r="J13" i="3" s="1"/>
  <c r="F14" i="10"/>
  <c r="G14" i="10" s="1"/>
  <c r="G6" i="6"/>
  <c r="G8" i="6" s="1"/>
  <c r="H42" i="5"/>
  <c r="N42" i="5"/>
  <c r="N6" i="6"/>
  <c r="N8" i="6" s="1"/>
  <c r="E42" i="5"/>
  <c r="G42" i="5"/>
  <c r="O42" i="5"/>
  <c r="G9" i="6"/>
  <c r="G11" i="6" s="1"/>
  <c r="H6" i="6"/>
  <c r="H8" i="6" s="1"/>
  <c r="J16" i="7"/>
  <c r="M7" i="7"/>
  <c r="M10" i="7" s="1"/>
  <c r="L143" i="4"/>
  <c r="L167" i="4" s="1"/>
  <c r="Q16" i="7"/>
  <c r="E6" i="6"/>
  <c r="E8" i="6" s="1"/>
  <c r="F6" i="6"/>
  <c r="F8" i="6" s="1"/>
  <c r="F42" i="5"/>
  <c r="J42" i="5"/>
  <c r="Q42" i="5"/>
  <c r="N9" i="6"/>
  <c r="N11" i="6" s="1"/>
  <c r="I42" i="5"/>
  <c r="K42" i="5"/>
  <c r="P9" i="6"/>
  <c r="P11" i="6" s="1"/>
  <c r="L42" i="5"/>
  <c r="H9" i="6"/>
  <c r="H11" i="6" s="1"/>
  <c r="M6" i="6"/>
  <c r="M8" i="6" s="1"/>
  <c r="B31" i="5"/>
  <c r="O6" i="6"/>
  <c r="O8" i="6" s="1"/>
  <c r="I6" i="6"/>
  <c r="I8" i="6" s="1"/>
  <c r="Q9" i="6"/>
  <c r="Q11" i="6" s="1"/>
  <c r="M42" i="5"/>
  <c r="Q6" i="6"/>
  <c r="R16" i="7"/>
  <c r="I9" i="6"/>
  <c r="I11" i="6" s="1"/>
  <c r="P16" i="7"/>
  <c r="L10" i="7"/>
  <c r="L16" i="7"/>
  <c r="N16" i="7"/>
  <c r="B71" i="4"/>
  <c r="H10" i="7"/>
  <c r="P6" i="6"/>
  <c r="P8" i="6" s="1"/>
  <c r="P42" i="5"/>
  <c r="K6" i="7"/>
  <c r="K7" i="7" s="1"/>
  <c r="J143" i="4"/>
  <c r="J167" i="4" s="1"/>
  <c r="B40" i="5"/>
  <c r="B79" i="6" s="1"/>
  <c r="B80" i="6" s="1"/>
  <c r="C81" i="6" s="1"/>
  <c r="D9" i="6"/>
  <c r="D11" i="6" s="1"/>
  <c r="G7" i="7"/>
  <c r="G10" i="7" s="1"/>
  <c r="C5" i="7"/>
  <c r="D143" i="4"/>
  <c r="E6" i="7"/>
  <c r="B141" i="4"/>
  <c r="O10" i="7"/>
  <c r="O16" i="7"/>
  <c r="D6" i="6"/>
  <c r="D42" i="5"/>
  <c r="B22" i="5"/>
  <c r="E46" i="5"/>
  <c r="B46" i="5" s="1"/>
  <c r="E162" i="4"/>
  <c r="E10" i="6"/>
  <c r="E14" i="6" s="1"/>
  <c r="B14" i="6" s="1"/>
  <c r="F8" i="7"/>
  <c r="I31" i="2"/>
  <c r="I52" i="2"/>
  <c r="C68" i="2"/>
  <c r="C72" i="2"/>
  <c r="C72" i="3" s="1"/>
  <c r="K12" i="6" l="1"/>
  <c r="K13" i="6" s="1"/>
  <c r="L12" i="6"/>
  <c r="J70" i="6" s="1"/>
  <c r="J72" i="6" s="1"/>
  <c r="J12" i="6"/>
  <c r="J13" i="6" s="1"/>
  <c r="N12" i="6"/>
  <c r="N13" i="6" s="1"/>
  <c r="M12" i="6"/>
  <c r="M13" i="6" s="1"/>
  <c r="O12" i="6"/>
  <c r="O13" i="6" s="1"/>
  <c r="E80" i="6"/>
  <c r="E81" i="6" s="1"/>
  <c r="G69" i="6"/>
  <c r="J50" i="3"/>
  <c r="C30" i="3"/>
  <c r="D30" i="3" s="1"/>
  <c r="J30" i="3" s="1"/>
  <c r="F44" i="10"/>
  <c r="G44" i="10" s="1"/>
  <c r="C51" i="3"/>
  <c r="D51" i="3" s="1"/>
  <c r="J51" i="3" s="1"/>
  <c r="F70" i="10"/>
  <c r="G70" i="10" s="1"/>
  <c r="B42" i="5"/>
  <c r="G12" i="6"/>
  <c r="E70" i="6" s="1"/>
  <c r="E72" i="6" s="1"/>
  <c r="H12" i="6"/>
  <c r="H13" i="6" s="1"/>
  <c r="O71" i="6"/>
  <c r="Q7" i="6" s="1"/>
  <c r="Q8" i="6" s="1"/>
  <c r="Q12" i="6" s="1"/>
  <c r="Q13" i="6" s="1"/>
  <c r="M16" i="7"/>
  <c r="I12" i="6"/>
  <c r="G70" i="6" s="1"/>
  <c r="G72" i="6" s="1"/>
  <c r="F12" i="6"/>
  <c r="F13" i="6" s="1"/>
  <c r="P12" i="6"/>
  <c r="N70" i="6" s="1"/>
  <c r="L13" i="6"/>
  <c r="L70" i="6"/>
  <c r="L72" i="6" s="1"/>
  <c r="B143" i="4"/>
  <c r="B9" i="6"/>
  <c r="C6" i="7"/>
  <c r="C7" i="7" s="1"/>
  <c r="E7" i="7"/>
  <c r="E10" i="7" s="1"/>
  <c r="K10" i="7"/>
  <c r="K16" i="7"/>
  <c r="B6" i="6"/>
  <c r="D8" i="6"/>
  <c r="F9" i="7"/>
  <c r="F10" i="7" s="1"/>
  <c r="C8" i="7"/>
  <c r="C9" i="7" s="1"/>
  <c r="E11" i="6"/>
  <c r="B10" i="6"/>
  <c r="E163" i="4"/>
  <c r="E164" i="4" s="1"/>
  <c r="B162" i="4"/>
  <c r="B163" i="4" s="1"/>
  <c r="B164" i="4" s="1"/>
  <c r="C67" i="2"/>
  <c r="C67" i="3" s="1"/>
  <c r="D72" i="3"/>
  <c r="J72" i="3" s="1"/>
  <c r="F54" i="3"/>
  <c r="G54" i="3"/>
  <c r="I54" i="3"/>
  <c r="H54" i="3"/>
  <c r="C68" i="3"/>
  <c r="C53" i="3"/>
  <c r="J52" i="3"/>
  <c r="I70" i="6" l="1"/>
  <c r="I72" i="6" s="1"/>
  <c r="H70" i="6"/>
  <c r="H72" i="6" s="1"/>
  <c r="K70" i="6"/>
  <c r="K72" i="6" s="1"/>
  <c r="M70" i="6"/>
  <c r="M72" i="6" s="1"/>
  <c r="F80" i="6"/>
  <c r="F81" i="6" s="1"/>
  <c r="H69" i="6"/>
  <c r="G13" i="6"/>
  <c r="B7" i="6"/>
  <c r="F70" i="6"/>
  <c r="F72" i="6" s="1"/>
  <c r="I13" i="6"/>
  <c r="P13" i="6"/>
  <c r="D70" i="6"/>
  <c r="D72" i="6" s="1"/>
  <c r="C10" i="7"/>
  <c r="N72" i="6"/>
  <c r="O70" i="6"/>
  <c r="B8" i="6"/>
  <c r="D12" i="6"/>
  <c r="B11" i="6"/>
  <c r="E12" i="6"/>
  <c r="C69" i="2"/>
  <c r="C83" i="3"/>
  <c r="C84" i="3" s="1"/>
  <c r="D67" i="3"/>
  <c r="J67" i="3" s="1"/>
  <c r="D53" i="3"/>
  <c r="J53" i="3" s="1"/>
  <c r="D68" i="3"/>
  <c r="J68" i="3" s="1"/>
  <c r="G80" i="6" l="1"/>
  <c r="G81" i="6" s="1"/>
  <c r="I69" i="6"/>
  <c r="C69" i="3"/>
  <c r="D69" i="3" s="1"/>
  <c r="J69" i="3" s="1"/>
  <c r="C73" i="2"/>
  <c r="D71" i="2"/>
  <c r="O72" i="6"/>
  <c r="D13" i="6"/>
  <c r="B70" i="6"/>
  <c r="B72" i="6" s="1"/>
  <c r="E13" i="6"/>
  <c r="C70" i="6"/>
  <c r="C72" i="6" s="1"/>
  <c r="B12" i="6"/>
  <c r="H80" i="6" l="1"/>
  <c r="H81" i="6" s="1"/>
  <c r="J69" i="6"/>
  <c r="I80" i="6"/>
  <c r="B13" i="6"/>
  <c r="I81" i="6" l="1"/>
  <c r="K69" i="6"/>
  <c r="F73" i="3"/>
  <c r="F78" i="3" s="1"/>
  <c r="J80" i="6" l="1"/>
  <c r="J81" i="6" s="1"/>
  <c r="L69" i="6"/>
  <c r="G71" i="3"/>
  <c r="G70" i="3" s="1"/>
  <c r="G80" i="3" s="1"/>
  <c r="G79" i="3" s="1"/>
  <c r="I73" i="3"/>
  <c r="I78" i="3" s="1"/>
  <c r="G149" i="4" s="1"/>
  <c r="H73" i="3"/>
  <c r="H78" i="3" s="1"/>
  <c r="F47" i="5" s="1"/>
  <c r="C73" i="3"/>
  <c r="C78" i="3"/>
  <c r="G73" i="3"/>
  <c r="G78" i="3" s="1"/>
  <c r="E47" i="5" s="1"/>
  <c r="D149" i="4"/>
  <c r="D47" i="5"/>
  <c r="K80" i="6" l="1"/>
  <c r="K81" i="6" s="1"/>
  <c r="M69" i="6"/>
  <c r="G47" i="5"/>
  <c r="B47" i="5" s="1"/>
  <c r="F149" i="4"/>
  <c r="E149" i="4"/>
  <c r="C71" i="3"/>
  <c r="E49" i="5"/>
  <c r="F71" i="3"/>
  <c r="F70" i="3" s="1"/>
  <c r="F80" i="3" s="1"/>
  <c r="E150" i="4"/>
  <c r="H71" i="3"/>
  <c r="H70" i="3" s="1"/>
  <c r="H80" i="3" s="1"/>
  <c r="F49" i="5" s="1"/>
  <c r="C70" i="2"/>
  <c r="C79" i="3" s="1"/>
  <c r="I71" i="3"/>
  <c r="I70" i="3" s="1"/>
  <c r="I80" i="3" s="1"/>
  <c r="G49" i="5" s="1"/>
  <c r="D78" i="3"/>
  <c r="J78" i="3" s="1"/>
  <c r="D73" i="3"/>
  <c r="J73" i="3" s="1"/>
  <c r="E48" i="5"/>
  <c r="G83" i="3"/>
  <c r="L80" i="6" l="1"/>
  <c r="L81" i="6" s="1"/>
  <c r="N69" i="6"/>
  <c r="M80" i="6"/>
  <c r="B149" i="4"/>
  <c r="C70" i="3"/>
  <c r="D70" i="3" s="1"/>
  <c r="J70" i="3" s="1"/>
  <c r="I79" i="3"/>
  <c r="G48" i="5" s="1"/>
  <c r="F150" i="4"/>
  <c r="F154" i="4" s="1"/>
  <c r="F165" i="4" s="1"/>
  <c r="F167" i="4" s="1"/>
  <c r="H79" i="3"/>
  <c r="F48" i="5" s="1"/>
  <c r="G150" i="4"/>
  <c r="G154" i="4" s="1"/>
  <c r="G165" i="4" s="1"/>
  <c r="G167" i="4" s="1"/>
  <c r="E154" i="4"/>
  <c r="E165" i="4" s="1"/>
  <c r="E167" i="4" s="1"/>
  <c r="D71" i="3"/>
  <c r="J71" i="3" s="1"/>
  <c r="F11" i="7"/>
  <c r="F15" i="7" s="1"/>
  <c r="F16" i="7" s="1"/>
  <c r="G84" i="3"/>
  <c r="D80" i="3"/>
  <c r="D49" i="5"/>
  <c r="B49" i="5" s="1"/>
  <c r="D150" i="4"/>
  <c r="F79" i="3"/>
  <c r="M81" i="6" l="1"/>
  <c r="O69" i="6"/>
  <c r="N80" i="6"/>
  <c r="N81" i="6" s="1"/>
  <c r="I83" i="3"/>
  <c r="I84" i="3" s="1"/>
  <c r="H83" i="3"/>
  <c r="G11" i="7" s="1"/>
  <c r="G15" i="7" s="1"/>
  <c r="G16" i="7" s="1"/>
  <c r="B150" i="4"/>
  <c r="B154" i="4" s="1"/>
  <c r="B165" i="4" s="1"/>
  <c r="B167" i="4" s="1"/>
  <c r="D154" i="4"/>
  <c r="D165" i="4" s="1"/>
  <c r="D167" i="4" s="1"/>
  <c r="D169" i="4" s="1"/>
  <c r="E168" i="4" s="1"/>
  <c r="E169" i="4" s="1"/>
  <c r="F168" i="4" s="1"/>
  <c r="F169" i="4" s="1"/>
  <c r="G168" i="4" s="1"/>
  <c r="G169" i="4" s="1"/>
  <c r="H168" i="4" s="1"/>
  <c r="H169" i="4" s="1"/>
  <c r="I168" i="4" s="1"/>
  <c r="I169" i="4" s="1"/>
  <c r="J168" i="4" s="1"/>
  <c r="J169" i="4" s="1"/>
  <c r="K168" i="4" s="1"/>
  <c r="K169" i="4" s="1"/>
  <c r="L168" i="4" s="1"/>
  <c r="L169" i="4" s="1"/>
  <c r="M168" i="4" s="1"/>
  <c r="M169" i="4" s="1"/>
  <c r="N168" i="4" s="1"/>
  <c r="N169" i="4" s="1"/>
  <c r="O168" i="4" s="1"/>
  <c r="O169" i="4" s="1"/>
  <c r="P168" i="4" s="1"/>
  <c r="P169" i="4" s="1"/>
  <c r="Q168" i="4" s="1"/>
  <c r="Q169" i="4" s="1"/>
  <c r="D79" i="3"/>
  <c r="J79" i="3" s="1"/>
  <c r="F83" i="3"/>
  <c r="D48" i="5"/>
  <c r="B48" i="5" s="1"/>
  <c r="P79" i="6" l="1"/>
  <c r="H11" i="7"/>
  <c r="H15" i="7" s="1"/>
  <c r="H16" i="7" s="1"/>
  <c r="H84" i="3"/>
  <c r="F84" i="3"/>
  <c r="E11" i="7"/>
  <c r="D83" i="3"/>
  <c r="D84" i="3" s="1"/>
  <c r="O80" i="6" l="1"/>
  <c r="O81" i="6" s="1"/>
  <c r="P78" i="6"/>
  <c r="P80" i="6" s="1"/>
  <c r="P81" i="6" s="1"/>
  <c r="E15" i="7"/>
  <c r="E16" i="7" s="1"/>
  <c r="E17" i="7" s="1"/>
  <c r="C11" i="7"/>
  <c r="C15" i="7" s="1"/>
  <c r="C16"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<sst xmlns="http://schemas.openxmlformats.org/spreadsheetml/2006/main" count="719" uniqueCount="483">
  <si>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</si>
  <si>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</si>
  <si>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</si>
  <si>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</si>
  <si>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</si>
  <si>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</si>
  <si>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</si>
  <si>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</si>
  <si>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</si>
  <si>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</si>
  <si>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</si>
  <si>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</si>
  <si>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</si>
  <si>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</si>
  <si>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</si>
  <si>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</si>
  <si>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</si>
  <si>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</si>
  <si>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</si>
  <si>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</si>
  <si>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</si>
  <si>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</si>
  <si>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</si>
  <si>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</si>
  <si>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</si>
  <si>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</si>
  <si>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</si>
  <si>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</si>
  <si>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</si>
  <si>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</si>
  <si>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</si>
  <si>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</si>
  <si>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</si>
  <si>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</si>
  <si>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Categorii MySMIS</t>
  </si>
  <si>
    <t>Subcategorii MySMIS</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</si>
  <si>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</si>
  <si>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</si>
  <si>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</si>
  <si>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</si>
  <si>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</si>
  <si>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</si>
  <si>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</si>
  <si>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</si>
  <si>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</si>
  <si>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</si>
  <si>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</si>
  <si>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</si>
  <si>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</si>
  <si>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</si>
  <si>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</si>
  <si>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</si>
  <si>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</si>
  <si>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</si>
  <si>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</si>
  <si>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</si>
  <si>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</si>
  <si>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</si>
  <si>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</si>
  <si>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</si>
  <si>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</si>
  <si>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</si>
  <si>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</si>
  <si>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</si>
  <si>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</si>
  <si>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</si>
  <si>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</si>
  <si>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</si>
  <si>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</si>
  <si>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</si>
  <si>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</si>
  <si>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</si>
  <si>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</si>
  <si>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</si>
  <si>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</si>
  <si>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</si>
  <si>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</si>
  <si>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</si>
  <si>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6.1</t>
  </si>
  <si>
    <t>TOTAL CAPITOL 6</t>
  </si>
  <si>
    <t>6</t>
  </si>
  <si>
    <t>TOTAL GENERAL</t>
  </si>
  <si>
    <t>din care</t>
  </si>
  <si>
    <t>C+M</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</si>
  <si>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</si>
  <si>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</si>
  <si>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</si>
  <si>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</si>
  <si>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</si>
  <si>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</si>
  <si>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</si>
  <si>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</si>
  <si>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</si>
  <si>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</si>
  <si>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</si>
  <si>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</si>
  <si>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</si>
  <si>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</si>
  <si>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</si>
  <si>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</si>
  <si>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</si>
  <si>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</si>
  <si>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</si>
  <si>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</si>
  <si>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</si>
  <si>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</si>
  <si>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</si>
  <si>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</si>
  <si>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</si>
  <si>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</si>
  <si>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</si>
  <si>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</si>
  <si>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</si>
  <si>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</si>
  <si>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</si>
  <si>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</si>
  <si>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</si>
  <si>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</si>
  <si>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</si>
  <si>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</si>
  <si>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</si>
  <si>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</si>
  <si>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</si>
  <si>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</si>
  <si>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</si>
  <si>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</si>
  <si>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</si>
  <si>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</si>
  <si>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</si>
  <si>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</si>
  <si>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</si>
  <si>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</si>
  <si>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</si>
  <si>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</si>
  <si>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</si>
  <si>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</si>
  <si>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</si>
  <si>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</si>
  <si>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</si>
  <si>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</si>
  <si>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</si>
  <si>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</si>
  <si>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</si>
  <si>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</si>
  <si>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</si>
  <si>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</si>
  <si>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</si>
  <si>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</si>
  <si>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</si>
  <si>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</si>
  <si>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</si>
  <si>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</si>
  <si>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</si>
  <si>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</si>
  <si>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</si>
  <si>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</si>
  <si>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</si>
  <si>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</si>
  <si>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</si>
  <si>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</si>
  <si>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</si>
  <si>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</si>
  <si>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</si>
  <si>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</si>
  <si>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</si>
  <si>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</si>
  <si>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</si>
  <si>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</si>
  <si>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</si>
  <si>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</si>
  <si>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</si>
  <si>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</si>
  <si>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</si>
  <si>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</si>
  <si>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</si>
  <si>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</si>
  <si>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</si>
  <si>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</si>
  <si>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</si>
  <si>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</si>
  <si>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</si>
  <si>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</si>
  <si>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</si>
  <si>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</si>
  <si>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</si>
  <si>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</si>
  <si>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</si>
  <si>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</si>
  <si>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</si>
  <si>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</si>
  <si>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</si>
  <si>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</si>
  <si>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</si>
  <si>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</si>
  <si>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</si>
  <si>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</si>
  <si>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</si>
  <si>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</si>
  <si>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</si>
  <si>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</si>
  <si>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</si>
  <si>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</si>
  <si>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</si>
  <si>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</si>
  <si>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</si>
  <si>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</si>
  <si>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</si>
  <si>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</si>
  <si>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</si>
  <si>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</si>
  <si>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</si>
  <si>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</si>
  <si>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</si>
  <si>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</si>
  <si>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</si>
  <si>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</si>
  <si>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</si>
  <si>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</si>
  <si>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</si>
  <si>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</si>
  <si>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</si>
  <si>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</si>
  <si>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</si>
  <si>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</si>
  <si>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</si>
  <si>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</si>
  <si>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</si>
  <si>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</si>
  <si>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</si>
  <si>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</si>
  <si>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</si>
  <si>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</si>
  <si>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</si>
  <si>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</si>
  <si>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</si>
  <si>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</si>
  <si>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</si>
  <si>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</si>
  <si>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</si>
  <si>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</si>
  <si>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</si>
  <si>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</si>
  <si>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</si>
  <si>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</si>
  <si>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</si>
  <si>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</si>
  <si>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</si>
  <si>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</si>
  <si>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</si>
  <si>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</si>
  <si>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</si>
  <si>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</si>
  <si>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</si>
  <si>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</si>
  <si>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</si>
  <si>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</si>
  <si>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</si>
  <si>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</si>
  <si>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</si>
  <si>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</si>
  <si>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</si>
  <si>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</si>
  <si>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</si>
  <si>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</si>
  <si>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</si>
  <si>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</si>
  <si>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</si>
  <si>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</si>
  <si>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</si>
  <si>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</si>
  <si>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</si>
  <si>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</si>
  <si>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</si>
  <si>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</si>
  <si>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</si>
  <si>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</si>
  <si>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</si>
  <si>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</si>
  <si>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</si>
  <si>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</si>
  <si>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</si>
  <si>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</si>
  <si>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</si>
  <si>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</si>
  <si>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</si>
  <si>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</si>
  <si>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</si>
  <si>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</si>
  <si>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</si>
  <si>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</si>
  <si>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</si>
  <si>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</si>
  <si>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</si>
  <si>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</si>
  <si>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</si>
  <si>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</si>
  <si>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</si>
  <si>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</si>
  <si>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</si>
  <si>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</si>
  <si>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</si>
  <si>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</si>
  <si>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</si>
  <si>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</si>
  <si>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</si>
  <si>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</si>
  <si>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</si>
  <si>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</si>
  <si>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</si>
  <si>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</si>
  <si>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</si>
  <si>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</si>
  <si>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</si>
  <si>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</si>
  <si>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</si>
  <si>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</si>
  <si>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</si>
  <si>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</si>
  <si>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</si>
  <si>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</si>
  <si>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</si>
  <si>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</si>
  <si>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</si>
  <si>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</si>
  <si>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</si>
  <si>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</si>
  <si>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</si>
  <si>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</si>
  <si>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</si>
  <si>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</si>
  <si>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</si>
  <si>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</si>
  <si>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</si>
  <si>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</si>
  <si>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</si>
  <si>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</si>
  <si>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</si>
  <si>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</si>
  <si>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</si>
  <si>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</si>
  <si>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</si>
  <si>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</si>
  <si>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</si>
  <si>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8. 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</si>
  <si>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</si>
  <si>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</si>
  <si>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</si>
  <si>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</si>
  <si>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</si>
  <si>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</si>
  <si>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</si>
  <si>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</si>
  <si>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</si>
  <si>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</si>
  <si>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</si>
  <si>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</si>
  <si>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</si>
  <si>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</si>
  <si>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</si>
  <si>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</si>
  <si>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</si>
  <si>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</si>
  <si>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</si>
  <si>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</si>
  <si>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</si>
  <si>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</si>
  <si>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</si>
  <si>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</si>
  <si>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</si>
  <si>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</si>
  <si>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</si>
  <si>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</si>
  <si>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</si>
  <si>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</si>
  <si>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</si>
  <si>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</si>
  <si>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</si>
  <si>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</si>
  <si>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</si>
  <si>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</si>
  <si>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</si>
  <si>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</si>
  <si>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</si>
  <si>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</si>
  <si>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</si>
  <si>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</si>
  <si>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</si>
  <si>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</si>
  <si>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</si>
  <si>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</si>
  <si>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</si>
  <si>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</si>
  <si>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</si>
  <si>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</si>
  <si>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</si>
  <si>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</si>
  <si>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</si>
  <si>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</si>
  <si>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</si>
  <si>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</si>
  <si>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</si>
  <si>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</si>
  <si>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</si>
  <si>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</si>
  <si>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</si>
  <si>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</si>
  <si>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</si>
  <si>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</si>
  <si>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</si>
  <si>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</si>
  <si>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</si>
  <si>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</si>
  <si>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</si>
  <si>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</si>
  <si>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</si>
  <si>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</si>
  <si>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</si>
  <si>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</si>
  <si>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</si>
  <si>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</si>
  <si>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</si>
  <si>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</si>
  <si>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</si>
  <si>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</si>
  <si>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</si>
  <si>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</si>
  <si>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</si>
  <si>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</si>
  <si>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</si>
  <si>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</si>
  <si>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</si>
  <si>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</si>
  <si>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</si>
  <si>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</si>
  <si>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</si>
  <si>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</si>
  <si>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</si>
  <si>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</si>
  <si>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max 2%</t>
  </si>
  <si>
    <t xml:space="preserve">Parteneriate </t>
  </si>
  <si>
    <t xml:space="preserve">Anexa nr  13   Model - Macheta privind analiza şi previziunea financiară </t>
  </si>
  <si>
    <t>max 10%</t>
  </si>
  <si>
    <t>max 10*</t>
  </si>
  <si>
    <t>indirecta</t>
  </si>
  <si>
    <t>Costuri directe</t>
  </si>
  <si>
    <t>costuri indirecre</t>
  </si>
  <si>
    <t>PRORATA 5%</t>
  </si>
  <si>
    <t>maxim 10%</t>
  </si>
  <si>
    <t xml:space="preserve">4.1 Cheltuielile conexe privind investiţia de bază </t>
  </si>
  <si>
    <t xml:space="preserve">a)Cheltuielile aferente activităţii reabilitarea/modernizarea străzilor urbane, definite conform OG 43/1997, </t>
  </si>
  <si>
    <t xml:space="preserve"> b)Cheltuielile cumulate privind activităţile de relocare si modernizare a reţelelor de utilități publice (apă, canalizare, electricitate, telefonie) care sunt amplasate în corpul terenului obiect al investiției </t>
  </si>
  <si>
    <t>Aceste cheltuieli sunt incluse in capitolul 4 al bugetului/devizului general, si se vor defalca in tabel pe baza informatiilor din devizele pe activitati conexe</t>
  </si>
  <si>
    <t>Total cheltuieli conexe</t>
  </si>
  <si>
    <t>max30%</t>
  </si>
  <si>
    <t>Valoare investitie (Deviz : cap 1+ cap 2+ cap 4 (fara liniile 4.5 Dotari si 4.6 Active necorporale)+ cap 5 (fara 5.2 Comisioane, taxe, costul creditului)</t>
  </si>
  <si>
    <t>Costul investitiei</t>
  </si>
  <si>
    <t>Sursa: Regulamentul CE 480/2014 - art. 18</t>
  </si>
  <si>
    <t>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</si>
  <si>
    <t>Suprafata  (mp)</t>
  </si>
  <si>
    <t>cost mediu istoric</t>
  </si>
  <si>
    <t>spatii verzi</t>
  </si>
  <si>
    <t>spatii deschise</t>
  </si>
  <si>
    <t>300lei/mp</t>
  </si>
  <si>
    <t>13.000 lei/mp</t>
  </si>
  <si>
    <t>1.600 lei/mp</t>
  </si>
  <si>
    <t>Veniturile incrementale actualizate</t>
  </si>
  <si>
    <t>Cheltuielile incrementale actualizate</t>
  </si>
  <si>
    <t>PROFITUL ACTUALIZAT</t>
  </si>
  <si>
    <t>CRESTERE ANUALA</t>
  </si>
  <si>
    <t>Venituri din activitatea A proiectului</t>
  </si>
  <si>
    <t>Venituri din activitatea B proiectului</t>
  </si>
  <si>
    <t>Venituri din activitatea C proiectului</t>
  </si>
  <si>
    <t>Venituri din activitatea D proiectului</t>
  </si>
  <si>
    <t>CALCULUL VENITULUI NET ACTUALIZAT AL PROIECTULUI</t>
  </si>
  <si>
    <t xml:space="preserve">PROGRAMUL REGIONAL SUD EST 2021-2027
Obiectiv de politică 5:  O Europă mai aproape de cetățeni prin promovarea dezvoltării sustenabile și integratea tuturor tipuri de teritorii și a inițiativelor locale
Prioritatea 6 „O regiune atractivă”
Actiunea 6.2 Valorificarea potențialului turistic în zone non – urbane
Obiectiv Specific RSO5.2: "Promovarea dezvoltării locale integrate și incluzive în domeniul social, economic și al mediului, precum și a culturii, a patrimoniului natural, a turismului sustenabil și a securității în alte zone decât cele urbane"
</t>
  </si>
  <si>
    <t>a) Unitățile administrativ-teritoriale (UAT), definite conform OUG nr. 57/2019 privind Codul administrativ, respectiv:
- Județ;
- Comună</t>
  </si>
  <si>
    <t>b) Asociaţiile de Dezvoltare Intercomunitară, care au în componenţă cel puţin o unitate administrativ-teritorială non-urbanăb.	Asociaţiile de Dezvoltare Intercomunitară, care au în componenţă cel puţin o unitate administrativ-teritorială non-urbană</t>
  </si>
  <si>
    <t>c) Unitățile de cult, organizaţii cu personalitate juridică, aflate în evidența Secretariatului de Stat pentru Culte în conformitate cu Legea 489/2006 privind libertatea religioasă și regimul general, pentru intervenția care vizează Conservarea, protecția, restaurarea și valorificarea durabilă a patrimoniului cultural și istoric din zone non urbane.</t>
  </si>
  <si>
    <t>a. Parteneriate între unitățile administrativ-teritoriale de la secțiunea 5.1.2 punctul a);</t>
  </si>
  <si>
    <t>b.Parteneriate între entităţile menţionate la secțiunea 5.1.2., în cadrul cărora Unităţile administrativ- teritoriale deţin calitatea de lider de parteneriat</t>
  </si>
  <si>
    <t>Construirea/modernizarea/extinderea pistelor/traseelor pentru biciclete (ambele sensuri)</t>
  </si>
  <si>
    <t>1.100.000 lei/km</t>
  </si>
  <si>
    <t>Patrimoniul cultural/turistic  din zonele non-urbane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</si>
</sst>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_ ;[Red]\-#,##0.00\ "/>
    <numFmt numFmtId="166" formatCode="#,##0.00\ &quot;RON&quot;;[Red]\-#,##0.00\ &quot;RON&quot;"/>
  </numFmts>
  <fonts count="104"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sz val="9"/>
      <color rgb="FF006100"/>
      <name val="Times New Roman"/>
      <family val="1"/>
    </font>
    <font>
      <b/>
      <u/>
      <sz val="16"/>
      <name val="Times New Roman"/>
      <family val="1"/>
    </font>
    <font>
      <sz val="11"/>
      <name val="Calibri"/>
      <family val="2"/>
      <scheme val="minor"/>
    </font>
    <font>
      <b/>
      <sz val="9"/>
      <name val="Times New Roman"/>
      <family val="1"/>
    </font>
    <font>
      <sz val="9"/>
      <name val="Times New Roman"/>
      <family val="1"/>
    </font>
    <font>
      <b/>
      <i/>
      <u/>
      <sz val="12"/>
      <name val="Times New Roman"/>
      <family val="1"/>
      <charset val="238"/>
    </font>
    <font>
      <b/>
      <i/>
      <sz val="11"/>
      <name val="Times New Roman"/>
      <family val="1"/>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00B0F0"/>
        <bgColor indexed="64"/>
      </patternFill>
    </fill>
    <fill>
      <patternFill patternType="solid">
        <fgColor rgb="FFC6EFCE"/>
      </patternFill>
    </fill>
    <fill>
      <patternFill patternType="solid">
        <fgColor rgb="FFFFEB9C"/>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dashed">
        <color auto="1"/>
      </left>
      <right/>
      <top style="dashed">
        <color auto="1"/>
      </top>
      <bottom style="dashed">
        <color auto="1"/>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7" fillId="0" borderId="0"/>
    <xf numFmtId="0" fontId="17" fillId="0" borderId="0"/>
    <xf numFmtId="0" fontId="94" fillId="7" borderId="0" applyNumberFormat="0" applyBorder="0" applyAlignment="0" applyProtection="0"/>
    <xf numFmtId="0" fontId="95" fillId="8" borderId="0" applyNumberFormat="0" applyBorder="0" applyAlignment="0" applyProtection="0"/>
  </cellStyleXfs>
  <cellXfs count="545">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2" fillId="0" borderId="0" xfId="2" applyFont="1" applyAlignment="1" applyProtection="1">
      <alignment vertical="distributed"/>
    </xf>
    <xf numFmtId="0" fontId="7" fillId="0" borderId="2" xfId="0" applyFont="1" applyBorder="1" applyAlignment="1">
      <alignment vertical="distributed" wrapText="1"/>
    </xf>
    <xf numFmtId="0" fontId="13" fillId="0" borderId="0" xfId="2" applyFont="1" applyAlignment="1" applyProtection="1">
      <alignment vertical="distributed"/>
    </xf>
    <xf numFmtId="49" fontId="18" fillId="0" borderId="0" xfId="3" applyNumberFormat="1" applyFont="1" applyAlignment="1">
      <alignment horizontal="left" vertical="distributed"/>
    </xf>
    <xf numFmtId="0" fontId="18" fillId="0" borderId="0" xfId="3" applyFont="1" applyAlignment="1">
      <alignment vertical="distributed"/>
    </xf>
    <xf numFmtId="4" fontId="18" fillId="0" borderId="0" xfId="3" applyNumberFormat="1" applyFont="1" applyAlignment="1">
      <alignment horizontal="center" vertical="distributed"/>
    </xf>
    <xf numFmtId="4" fontId="19" fillId="0" borderId="0" xfId="3" applyNumberFormat="1" applyFont="1" applyAlignment="1">
      <alignment horizontal="center" vertical="distributed"/>
    </xf>
    <xf numFmtId="0" fontId="18" fillId="0" borderId="0" xfId="3" applyFont="1"/>
    <xf numFmtId="0" fontId="17" fillId="0" borderId="0" xfId="3"/>
    <xf numFmtId="49" fontId="20" fillId="0" borderId="4" xfId="3" applyNumberFormat="1" applyFont="1" applyBorder="1" applyAlignment="1">
      <alignment horizontal="left" vertical="distributed"/>
    </xf>
    <xf numFmtId="0" fontId="20" fillId="0" borderId="4" xfId="3" applyFont="1" applyBorder="1" applyAlignment="1">
      <alignment horizontal="center" vertical="distributed"/>
    </xf>
    <xf numFmtId="4" fontId="20"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4" fontId="21" fillId="0" borderId="0" xfId="3" applyNumberFormat="1" applyFont="1" applyAlignment="1">
      <alignment horizontal="center" vertical="distributed"/>
    </xf>
    <xf numFmtId="49" fontId="22" fillId="0" borderId="4" xfId="3" applyNumberFormat="1" applyFont="1" applyBorder="1" applyAlignment="1">
      <alignment horizontal="left" vertical="distributed"/>
    </xf>
    <xf numFmtId="0" fontId="22" fillId="0" borderId="4" xfId="3" applyFont="1" applyBorder="1" applyAlignment="1">
      <alignment horizontal="center" vertical="distributed"/>
    </xf>
    <xf numFmtId="4" fontId="23"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0" fontId="18" fillId="0" borderId="4" xfId="3" applyFont="1" applyBorder="1"/>
    <xf numFmtId="0" fontId="24" fillId="0" borderId="4" xfId="3" applyFont="1" applyBorder="1" applyAlignment="1">
      <alignment horizontal="center" vertical="distributed"/>
    </xf>
    <xf numFmtId="0" fontId="25" fillId="0" borderId="4" xfId="3" applyFont="1" applyBorder="1" applyAlignment="1">
      <alignment horizontal="center" vertical="distributed"/>
    </xf>
    <xf numFmtId="0" fontId="26" fillId="0" borderId="4" xfId="3" applyFont="1" applyBorder="1" applyAlignment="1">
      <alignment horizontal="center"/>
    </xf>
    <xf numFmtId="0" fontId="26" fillId="0" borderId="0" xfId="3" applyFont="1" applyAlignment="1">
      <alignment horizontal="center"/>
    </xf>
    <xf numFmtId="0" fontId="27" fillId="0" borderId="0" xfId="3" applyFont="1" applyAlignment="1">
      <alignment horizontal="center"/>
    </xf>
    <xf numFmtId="49" fontId="22" fillId="0" borderId="4" xfId="3" applyNumberFormat="1" applyFont="1" applyBorder="1" applyAlignment="1">
      <alignment horizontal="right" vertical="distributed"/>
    </xf>
    <xf numFmtId="0" fontId="18" fillId="0" borderId="4" xfId="3" applyFont="1" applyBorder="1" applyAlignment="1">
      <alignment horizontal="center" vertical="center"/>
    </xf>
    <xf numFmtId="0" fontId="22" fillId="0" borderId="4" xfId="3" applyFont="1" applyBorder="1" applyAlignment="1">
      <alignment vertical="distributed" wrapText="1"/>
    </xf>
    <xf numFmtId="4" fontId="22" fillId="2" borderId="4" xfId="3" applyNumberFormat="1" applyFont="1" applyFill="1" applyBorder="1" applyAlignment="1" applyProtection="1">
      <alignment horizontal="center" vertical="distributed"/>
      <protection locked="0"/>
    </xf>
    <xf numFmtId="0" fontId="20" fillId="0" borderId="4" xfId="3" applyFont="1" applyBorder="1" applyAlignment="1">
      <alignment vertical="distributed"/>
    </xf>
    <xf numFmtId="0" fontId="28" fillId="0" borderId="4" xfId="3" applyFont="1" applyBorder="1" applyAlignment="1">
      <alignment horizontal="center" vertical="center"/>
    </xf>
    <xf numFmtId="0" fontId="28" fillId="0" borderId="0" xfId="3" applyFont="1"/>
    <xf numFmtId="0" fontId="29" fillId="0" borderId="0" xfId="3" applyFont="1"/>
    <xf numFmtId="0" fontId="22" fillId="3" borderId="4" xfId="0" applyFont="1" applyFill="1" applyBorder="1" applyAlignment="1">
      <alignment vertical="center" wrapText="1"/>
    </xf>
    <xf numFmtId="0" fontId="22" fillId="0" borderId="4" xfId="0" applyFont="1" applyBorder="1" applyAlignment="1">
      <alignment horizontal="left" vertical="center"/>
    </xf>
    <xf numFmtId="0" fontId="18" fillId="0" borderId="4" xfId="3" applyFont="1" applyBorder="1" applyAlignment="1">
      <alignment horizontal="center" vertical="center" wrapText="1"/>
    </xf>
    <xf numFmtId="4" fontId="22" fillId="3" borderId="4" xfId="3" applyNumberFormat="1" applyFont="1" applyFill="1" applyBorder="1" applyAlignment="1">
      <alignment horizontal="center" vertical="distributed"/>
    </xf>
    <xf numFmtId="4" fontId="19" fillId="3" borderId="4" xfId="3" applyNumberFormat="1" applyFont="1" applyFill="1" applyBorder="1" applyAlignment="1">
      <alignment horizontal="center" vertical="distributed"/>
    </xf>
    <xf numFmtId="0" fontId="22" fillId="0" borderId="4" xfId="3" applyFont="1" applyBorder="1" applyAlignment="1">
      <alignment vertical="distributed"/>
    </xf>
    <xf numFmtId="0" fontId="22" fillId="0" borderId="4" xfId="3" applyFont="1" applyBorder="1" applyAlignment="1">
      <alignment horizontal="right" vertical="distributed"/>
    </xf>
    <xf numFmtId="49" fontId="30" fillId="0" borderId="4" xfId="3" applyNumberFormat="1" applyFont="1" applyBorder="1" applyAlignment="1">
      <alignment horizontal="right" vertical="distributed"/>
    </xf>
    <xf numFmtId="0" fontId="31" fillId="0" borderId="4" xfId="3" applyFont="1" applyBorder="1" applyAlignment="1">
      <alignment vertical="distributed"/>
    </xf>
    <xf numFmtId="4" fontId="31" fillId="0" borderId="4" xfId="3" applyNumberFormat="1" applyFont="1" applyBorder="1" applyAlignment="1">
      <alignment horizontal="center" vertical="distributed"/>
    </xf>
    <xf numFmtId="0" fontId="31" fillId="0" borderId="4" xfId="3" applyFont="1" applyBorder="1"/>
    <xf numFmtId="0" fontId="31" fillId="0" borderId="0" xfId="3" applyFont="1"/>
    <xf numFmtId="0" fontId="32" fillId="0" borderId="0" xfId="3" applyFont="1"/>
    <xf numFmtId="49" fontId="22" fillId="0" borderId="5" xfId="3" applyNumberFormat="1" applyFont="1" applyBorder="1" applyAlignment="1">
      <alignment horizontal="right" vertical="distributed"/>
    </xf>
    <xf numFmtId="0" fontId="22" fillId="0" borderId="5" xfId="3" applyFont="1" applyBorder="1" applyAlignment="1">
      <alignment vertical="distributed" wrapText="1"/>
    </xf>
    <xf numFmtId="4" fontId="22" fillId="0" borderId="5" xfId="3" applyNumberFormat="1" applyFont="1" applyBorder="1" applyAlignment="1">
      <alignment horizontal="center" vertical="distributed"/>
    </xf>
    <xf numFmtId="4" fontId="19" fillId="0" borderId="5" xfId="3" applyNumberFormat="1" applyFont="1" applyBorder="1" applyAlignment="1">
      <alignment horizontal="center" vertical="distributed"/>
    </xf>
    <xf numFmtId="49" fontId="22" fillId="0" borderId="6" xfId="3" applyNumberFormat="1" applyFont="1" applyBorder="1" applyAlignment="1">
      <alignment horizontal="right" vertical="distributed"/>
    </xf>
    <xf numFmtId="0" fontId="22" fillId="0" borderId="6" xfId="3" applyFont="1" applyBorder="1" applyAlignment="1">
      <alignment vertical="distributed" wrapText="1"/>
    </xf>
    <xf numFmtId="4" fontId="19" fillId="0" borderId="6" xfId="3" applyNumberFormat="1" applyFont="1" applyBorder="1" applyAlignment="1">
      <alignment horizontal="center" vertical="distributed"/>
    </xf>
    <xf numFmtId="4" fontId="20" fillId="0" borderId="6" xfId="3" applyNumberFormat="1" applyFont="1" applyBorder="1" applyAlignment="1">
      <alignment horizontal="center" vertical="distributed"/>
    </xf>
    <xf numFmtId="0" fontId="17" fillId="0" borderId="4" xfId="3" applyBorder="1"/>
    <xf numFmtId="0" fontId="33" fillId="0" borderId="0" xfId="0" applyFont="1" applyAlignment="1">
      <alignment horizontal="left" vertical="center" indent="4"/>
    </xf>
    <xf numFmtId="0" fontId="34" fillId="0" borderId="0" xfId="0" applyFont="1" applyAlignment="1">
      <alignment horizontal="left" vertical="center" indent="4"/>
    </xf>
    <xf numFmtId="49" fontId="18" fillId="0" borderId="0" xfId="3" applyNumberFormat="1" applyFont="1" applyAlignment="1">
      <alignment vertical="distributed"/>
    </xf>
    <xf numFmtId="0" fontId="35" fillId="0" borderId="0" xfId="3" applyFont="1" applyAlignment="1">
      <alignment vertical="distributed"/>
    </xf>
    <xf numFmtId="0" fontId="21" fillId="0" borderId="4" xfId="3" applyFont="1" applyBorder="1" applyAlignment="1">
      <alignment vertical="distributed"/>
    </xf>
    <xf numFmtId="0" fontId="21" fillId="0" borderId="4" xfId="3" applyFont="1" applyBorder="1" applyAlignment="1">
      <alignment vertical="distributed" wrapText="1"/>
    </xf>
    <xf numFmtId="4" fontId="28" fillId="0" borderId="4" xfId="3" applyNumberFormat="1" applyFont="1" applyBorder="1" applyAlignment="1">
      <alignment horizontal="center" vertical="distributed"/>
    </xf>
    <xf numFmtId="0" fontId="19" fillId="0" borderId="4" xfId="3" applyFont="1" applyBorder="1" applyAlignment="1">
      <alignment vertical="distributed" wrapText="1"/>
    </xf>
    <xf numFmtId="4" fontId="36" fillId="0" borderId="0" xfId="4" applyNumberFormat="1" applyFont="1" applyAlignment="1">
      <alignment horizontal="center" vertical="distributed"/>
    </xf>
    <xf numFmtId="4" fontId="18" fillId="3" borderId="4" xfId="3" applyNumberFormat="1" applyFont="1" applyFill="1" applyBorder="1" applyAlignment="1">
      <alignment horizontal="center" vertical="distributed"/>
    </xf>
    <xf numFmtId="10" fontId="18" fillId="0" borderId="0" xfId="3" applyNumberFormat="1" applyFont="1" applyAlignment="1">
      <alignment horizontal="center" vertical="distributed"/>
    </xf>
    <xf numFmtId="4" fontId="38" fillId="0" borderId="0" xfId="3" applyNumberFormat="1" applyFont="1" applyAlignment="1">
      <alignment horizontal="center" vertical="distributed"/>
    </xf>
    <xf numFmtId="4" fontId="38" fillId="0" borderId="0" xfId="3" applyNumberFormat="1" applyFont="1" applyAlignment="1">
      <alignment horizontal="center" vertical="center"/>
    </xf>
    <xf numFmtId="10" fontId="38" fillId="0" borderId="0" xfId="3" applyNumberFormat="1" applyFont="1" applyAlignment="1">
      <alignment horizontal="center" vertical="center"/>
    </xf>
    <xf numFmtId="0" fontId="0" fillId="0" borderId="0" xfId="0" applyAlignment="1">
      <alignment horizontal="right"/>
    </xf>
    <xf numFmtId="4" fontId="40" fillId="0" borderId="0" xfId="0" applyNumberFormat="1" applyFont="1" applyAlignment="1">
      <alignment horizontal="center"/>
    </xf>
    <xf numFmtId="4" fontId="41" fillId="0" borderId="0" xfId="0" applyNumberFormat="1" applyFont="1" applyAlignment="1">
      <alignment horizontal="center"/>
    </xf>
    <xf numFmtId="4" fontId="33" fillId="0" borderId="0" xfId="0" applyNumberFormat="1" applyFont="1" applyAlignment="1">
      <alignment horizontal="center"/>
    </xf>
    <xf numFmtId="4" fontId="33" fillId="0" borderId="0" xfId="0" applyNumberFormat="1" applyFont="1"/>
    <xf numFmtId="164" fontId="33" fillId="0" borderId="0" xfId="0" applyNumberFormat="1" applyFont="1"/>
    <xf numFmtId="0" fontId="42" fillId="0" borderId="0" xfId="0" applyFont="1" applyAlignment="1">
      <alignment horizontal="left"/>
    </xf>
    <xf numFmtId="4" fontId="43" fillId="0" borderId="0" xfId="0" applyNumberFormat="1" applyFont="1" applyAlignment="1">
      <alignment horizontal="center" vertical="distributed"/>
    </xf>
    <xf numFmtId="4" fontId="44" fillId="0" borderId="0" xfId="0" applyNumberFormat="1" applyFont="1" applyAlignment="1">
      <alignment horizontal="center" vertical="distributed"/>
    </xf>
    <xf numFmtId="4" fontId="45" fillId="0" borderId="0" xfId="0" applyNumberFormat="1" applyFont="1" applyAlignment="1">
      <alignment horizontal="center" vertical="distributed"/>
    </xf>
    <xf numFmtId="4" fontId="33" fillId="0" borderId="8" xfId="0" applyNumberFormat="1" applyFont="1" applyBorder="1" applyAlignment="1">
      <alignment horizontal="center"/>
    </xf>
    <xf numFmtId="4" fontId="37" fillId="0" borderId="8" xfId="0" applyNumberFormat="1" applyFont="1" applyBorder="1" applyAlignment="1">
      <alignment horizontal="center"/>
    </xf>
    <xf numFmtId="4" fontId="33" fillId="0" borderId="9" xfId="0" applyNumberFormat="1" applyFont="1" applyBorder="1" applyAlignment="1">
      <alignment horizontal="center" wrapText="1"/>
    </xf>
    <xf numFmtId="4" fontId="33" fillId="0" borderId="3" xfId="0" applyNumberFormat="1" applyFont="1" applyBorder="1" applyAlignment="1">
      <alignment horizontal="center"/>
    </xf>
    <xf numFmtId="0" fontId="46" fillId="0" borderId="0" xfId="0" applyFont="1" applyAlignment="1">
      <alignment horizontal="right" vertical="center"/>
    </xf>
    <xf numFmtId="0" fontId="33" fillId="0" borderId="1" xfId="0" applyFont="1" applyBorder="1" applyAlignment="1">
      <alignment horizontal="left"/>
    </xf>
    <xf numFmtId="4" fontId="33" fillId="0" borderId="10" xfId="0" applyNumberFormat="1" applyFont="1" applyBorder="1" applyAlignment="1">
      <alignment horizontal="center"/>
    </xf>
    <xf numFmtId="4" fontId="37" fillId="0" borderId="10" xfId="0" applyNumberFormat="1" applyFont="1" applyBorder="1" applyAlignment="1">
      <alignment horizontal="center"/>
    </xf>
    <xf numFmtId="4" fontId="47" fillId="0" borderId="0" xfId="0" applyNumberFormat="1" applyFont="1" applyAlignment="1">
      <alignment horizontal="center" vertical="center"/>
    </xf>
    <xf numFmtId="164" fontId="19" fillId="0" borderId="0" xfId="0" applyNumberFormat="1" applyFont="1" applyAlignment="1">
      <alignment horizontal="center" vertical="center"/>
    </xf>
    <xf numFmtId="0" fontId="46" fillId="0" borderId="0" xfId="0" applyFont="1" applyAlignment="1">
      <alignment horizontal="center" vertical="center"/>
    </xf>
    <xf numFmtId="3" fontId="48" fillId="0" borderId="4" xfId="0" applyNumberFormat="1" applyFont="1" applyBorder="1" applyAlignment="1">
      <alignment horizontal="right" vertical="center"/>
    </xf>
    <xf numFmtId="4" fontId="49" fillId="0" borderId="0" xfId="0" applyNumberFormat="1" applyFont="1" applyAlignment="1">
      <alignment horizontal="center" vertical="center"/>
    </xf>
    <xf numFmtId="164" fontId="21" fillId="0" borderId="0" xfId="0" applyNumberFormat="1" applyFont="1" applyAlignment="1">
      <alignment horizontal="center" vertical="center"/>
    </xf>
    <xf numFmtId="3" fontId="48" fillId="0" borderId="0" xfId="0" applyNumberFormat="1" applyFont="1" applyAlignment="1">
      <alignment horizontal="center" vertical="center"/>
    </xf>
    <xf numFmtId="3" fontId="33" fillId="0" borderId="4" xfId="0" applyNumberFormat="1" applyFont="1" applyBorder="1" applyAlignment="1">
      <alignment horizontal="right"/>
    </xf>
    <xf numFmtId="3" fontId="33" fillId="0" borderId="4" xfId="0" applyNumberFormat="1" applyFont="1" applyBorder="1" applyAlignment="1">
      <alignment horizontal="left"/>
    </xf>
    <xf numFmtId="4" fontId="19" fillId="0" borderId="4" xfId="0" applyNumberFormat="1" applyFont="1" applyBorder="1" applyAlignment="1">
      <alignment horizontal="center" vertical="center"/>
    </xf>
    <xf numFmtId="4" fontId="37" fillId="0" borderId="4" xfId="0" applyNumberFormat="1" applyFont="1" applyBorder="1" applyAlignment="1">
      <alignment horizontal="center"/>
    </xf>
    <xf numFmtId="4" fontId="33" fillId="2" borderId="4" xfId="0" applyNumberFormat="1" applyFont="1" applyFill="1" applyBorder="1" applyAlignment="1" applyProtection="1">
      <alignment horizontal="center"/>
      <protection locked="0"/>
    </xf>
    <xf numFmtId="3" fontId="46" fillId="0" borderId="0" xfId="0" applyNumberFormat="1" applyFont="1" applyAlignment="1">
      <alignment horizontal="center" vertical="center"/>
    </xf>
    <xf numFmtId="3" fontId="37" fillId="0" borderId="4" xfId="0" applyNumberFormat="1" applyFont="1" applyBorder="1" applyAlignment="1">
      <alignment horizontal="left"/>
    </xf>
    <xf numFmtId="4" fontId="37" fillId="0" borderId="6" xfId="0" applyNumberFormat="1" applyFont="1" applyBorder="1" applyAlignment="1">
      <alignment horizontal="center"/>
    </xf>
    <xf numFmtId="3" fontId="33" fillId="0" borderId="4" xfId="0" applyNumberFormat="1" applyFont="1" applyBorder="1" applyAlignment="1">
      <alignment horizontal="left" wrapText="1"/>
    </xf>
    <xf numFmtId="0" fontId="22" fillId="0" borderId="4" xfId="0" applyFont="1" applyBorder="1" applyAlignment="1">
      <alignment horizontal="left" vertical="center" wrapText="1"/>
    </xf>
    <xf numFmtId="0" fontId="20" fillId="0" borderId="4" xfId="0" applyFont="1" applyBorder="1" applyAlignment="1">
      <alignment horizontal="left" vertical="center"/>
    </xf>
    <xf numFmtId="4" fontId="37" fillId="0" borderId="3" xfId="0" applyNumberFormat="1" applyFont="1" applyBorder="1" applyAlignment="1">
      <alignment horizontal="center"/>
    </xf>
    <xf numFmtId="4" fontId="33" fillId="3" borderId="4" xfId="0" applyNumberFormat="1" applyFont="1" applyFill="1" applyBorder="1" applyAlignment="1">
      <alignment horizontal="center"/>
    </xf>
    <xf numFmtId="0" fontId="50" fillId="0" borderId="4" xfId="0" applyFont="1" applyBorder="1" applyAlignment="1">
      <alignment horizontal="left" vertical="center"/>
    </xf>
    <xf numFmtId="0" fontId="20" fillId="0" borderId="1" xfId="0" applyFont="1" applyBorder="1" applyAlignment="1">
      <alignment vertical="center"/>
    </xf>
    <xf numFmtId="49" fontId="22" fillId="0" borderId="4" xfId="0" applyNumberFormat="1" applyFont="1" applyBorder="1" applyAlignment="1">
      <alignment horizontal="right" vertical="center"/>
    </xf>
    <xf numFmtId="0" fontId="28" fillId="0" borderId="4" xfId="0" applyFont="1" applyBorder="1" applyAlignment="1">
      <alignment horizontal="left" vertical="center"/>
    </xf>
    <xf numFmtId="4" fontId="51" fillId="0" borderId="4" xfId="0" applyNumberFormat="1" applyFont="1" applyBorder="1" applyAlignment="1">
      <alignment horizontal="center"/>
    </xf>
    <xf numFmtId="4" fontId="48" fillId="0" borderId="0" xfId="0" applyNumberFormat="1" applyFont="1" applyAlignment="1">
      <alignment horizontal="center" vertical="center"/>
    </xf>
    <xf numFmtId="0" fontId="28" fillId="0" borderId="4" xfId="0" applyFont="1" applyBorder="1" applyAlignment="1">
      <alignment horizontal="right" vertical="center"/>
    </xf>
    <xf numFmtId="4" fontId="18" fillId="0" borderId="4" xfId="0" applyNumberFormat="1" applyFont="1" applyBorder="1" applyAlignment="1">
      <alignment horizontal="center" vertical="center"/>
    </xf>
    <xf numFmtId="3" fontId="52" fillId="0" borderId="0" xfId="0" applyNumberFormat="1" applyFont="1" applyAlignment="1">
      <alignment horizontal="center" vertical="center"/>
    </xf>
    <xf numFmtId="4" fontId="52" fillId="0" borderId="0" xfId="0" applyNumberFormat="1" applyFont="1" applyAlignment="1">
      <alignment horizontal="center" vertical="center"/>
    </xf>
    <xf numFmtId="4" fontId="18" fillId="3" borderId="4" xfId="0" applyNumberFormat="1" applyFont="1" applyFill="1" applyBorder="1" applyAlignment="1">
      <alignment horizontal="center" vertical="center"/>
    </xf>
    <xf numFmtId="0" fontId="22" fillId="0" borderId="0" xfId="0" applyFont="1" applyAlignment="1">
      <alignment horizontal="right" vertical="center"/>
    </xf>
    <xf numFmtId="0" fontId="53" fillId="0" borderId="0" xfId="0" applyFont="1" applyAlignment="1">
      <alignment horizontal="left" vertical="center"/>
    </xf>
    <xf numFmtId="4" fontId="54" fillId="0" borderId="0" xfId="0" applyNumberFormat="1" applyFont="1" applyAlignment="1">
      <alignment horizontal="center"/>
    </xf>
    <xf numFmtId="9" fontId="54" fillId="0" borderId="0" xfId="1" applyFont="1" applyFill="1" applyBorder="1" applyAlignment="1" applyProtection="1">
      <alignment horizontal="center"/>
    </xf>
    <xf numFmtId="0" fontId="22" fillId="0" borderId="0" xfId="0" applyFont="1" applyAlignment="1">
      <alignment horizontal="left" vertical="center"/>
    </xf>
    <xf numFmtId="4" fontId="37" fillId="0" borderId="0" xfId="0" applyNumberFormat="1" applyFont="1" applyAlignment="1">
      <alignment horizontal="center"/>
    </xf>
    <xf numFmtId="3" fontId="3" fillId="0" borderId="0" xfId="0" applyNumberFormat="1" applyFont="1" applyAlignment="1">
      <alignment horizontal="center"/>
    </xf>
    <xf numFmtId="3" fontId="37" fillId="0" borderId="0" xfId="0" applyNumberFormat="1" applyFont="1" applyAlignment="1">
      <alignment horizontal="center"/>
    </xf>
    <xf numFmtId="0" fontId="37" fillId="0" borderId="0" xfId="0" applyFont="1" applyAlignment="1">
      <alignment horizontal="right"/>
    </xf>
    <xf numFmtId="0" fontId="37" fillId="0" borderId="0" xfId="0" applyFont="1" applyAlignment="1">
      <alignment horizontal="left" vertical="justify" wrapText="1"/>
    </xf>
    <xf numFmtId="4" fontId="33" fillId="0" borderId="0" xfId="0" applyNumberFormat="1" applyFont="1" applyAlignment="1">
      <alignment horizontal="center" vertical="justify" wrapText="1"/>
    </xf>
    <xf numFmtId="3" fontId="19" fillId="0" borderId="0" xfId="0" applyNumberFormat="1" applyFont="1" applyAlignment="1">
      <alignment horizontal="center" vertical="center"/>
    </xf>
    <xf numFmtId="4" fontId="19" fillId="0" borderId="0" xfId="0" applyNumberFormat="1" applyFont="1" applyAlignment="1">
      <alignment horizontal="center" vertical="center"/>
    </xf>
    <xf numFmtId="4" fontId="21" fillId="0" borderId="0" xfId="0" applyNumberFormat="1" applyFont="1" applyAlignment="1">
      <alignment horizontal="center" vertical="center"/>
    </xf>
    <xf numFmtId="3" fontId="21" fillId="0" borderId="0" xfId="0" applyNumberFormat="1" applyFont="1" applyAlignment="1">
      <alignment horizontal="right" vertical="center"/>
    </xf>
    <xf numFmtId="3" fontId="37" fillId="0" borderId="0" xfId="0" applyNumberFormat="1" applyFont="1" applyAlignment="1">
      <alignment horizontal="left"/>
    </xf>
    <xf numFmtId="3" fontId="21" fillId="0" borderId="0" xfId="0" applyNumberFormat="1" applyFont="1" applyAlignment="1">
      <alignment horizontal="center" vertical="center"/>
    </xf>
    <xf numFmtId="0" fontId="33" fillId="0" borderId="0" xfId="0" applyFont="1" applyAlignment="1">
      <alignment horizontal="right"/>
    </xf>
    <xf numFmtId="0" fontId="42" fillId="0" borderId="4" xfId="0" applyFont="1" applyBorder="1" applyAlignment="1">
      <alignment horizontal="left"/>
    </xf>
    <xf numFmtId="4" fontId="55" fillId="0" borderId="4" xfId="0" applyNumberFormat="1" applyFont="1" applyBorder="1" applyAlignment="1">
      <alignment horizontal="center"/>
    </xf>
    <xf numFmtId="4" fontId="56" fillId="0" borderId="4" xfId="0" applyNumberFormat="1" applyFont="1" applyBorder="1" applyAlignment="1">
      <alignment horizontal="center"/>
    </xf>
    <xf numFmtId="4" fontId="33" fillId="0" borderId="4" xfId="0" applyNumberFormat="1" applyFont="1" applyBorder="1" applyAlignment="1">
      <alignment horizontal="center" wrapText="1"/>
    </xf>
    <xf numFmtId="4" fontId="33" fillId="0" borderId="4" xfId="0" applyNumberFormat="1" applyFont="1" applyBorder="1" applyAlignment="1">
      <alignment horizontal="center"/>
    </xf>
    <xf numFmtId="0" fontId="33" fillId="0" borderId="0" xfId="0" applyFont="1"/>
    <xf numFmtId="0" fontId="19" fillId="0" borderId="0" xfId="0" applyFont="1" applyAlignment="1">
      <alignment horizontal="right" vertical="center"/>
    </xf>
    <xf numFmtId="0" fontId="33" fillId="0" borderId="6" xfId="0" applyFont="1" applyBorder="1" applyAlignment="1">
      <alignment horizontal="left"/>
    </xf>
    <xf numFmtId="4" fontId="55" fillId="0" borderId="10" xfId="0" applyNumberFormat="1" applyFont="1" applyBorder="1" applyAlignment="1">
      <alignment horizontal="center"/>
    </xf>
    <xf numFmtId="4" fontId="56" fillId="0" borderId="10" xfId="0" applyNumberFormat="1" applyFont="1" applyBorder="1" applyAlignment="1">
      <alignment horizontal="center"/>
    </xf>
    <xf numFmtId="4" fontId="55" fillId="0" borderId="8" xfId="0" applyNumberFormat="1" applyFont="1" applyBorder="1" applyAlignment="1">
      <alignment horizontal="center"/>
    </xf>
    <xf numFmtId="0" fontId="19" fillId="0" borderId="0" xfId="0" applyFont="1" applyAlignment="1">
      <alignment horizontal="center" vertical="center"/>
    </xf>
    <xf numFmtId="0" fontId="57" fillId="0" borderId="4" xfId="0" applyFont="1" applyBorder="1" applyAlignment="1">
      <alignment horizontal="right" vertical="center"/>
    </xf>
    <xf numFmtId="0" fontId="57" fillId="0" borderId="4" xfId="0" applyFont="1" applyBorder="1" applyAlignment="1">
      <alignment horizontal="left" vertical="center"/>
    </xf>
    <xf numFmtId="4" fontId="57" fillId="0" borderId="4" xfId="0" applyNumberFormat="1" applyFont="1" applyBorder="1" applyAlignment="1">
      <alignment horizontal="center" vertical="center"/>
    </xf>
    <xf numFmtId="4" fontId="33" fillId="0" borderId="5" xfId="0" applyNumberFormat="1" applyFont="1" applyBorder="1" applyAlignment="1">
      <alignment horizontal="center"/>
    </xf>
    <xf numFmtId="4" fontId="58" fillId="0" borderId="4" xfId="0" applyNumberFormat="1" applyFont="1" applyBorder="1" applyAlignment="1">
      <alignment horizontal="center"/>
    </xf>
    <xf numFmtId="0" fontId="57" fillId="0" borderId="0" xfId="0" applyFont="1" applyAlignment="1">
      <alignment horizontal="center" vertical="center"/>
    </xf>
    <xf numFmtId="0" fontId="19" fillId="0" borderId="4" xfId="0" applyFont="1" applyBorder="1" applyAlignment="1">
      <alignment horizontal="right" vertical="center"/>
    </xf>
    <xf numFmtId="0" fontId="19" fillId="0" borderId="4" xfId="0" applyFont="1" applyBorder="1" applyAlignment="1">
      <alignment horizontal="left" vertical="center"/>
    </xf>
    <xf numFmtId="0" fontId="21" fillId="0" borderId="4" xfId="0" applyFont="1" applyBorder="1" applyAlignment="1">
      <alignment horizontal="right" vertical="center"/>
    </xf>
    <xf numFmtId="0" fontId="21" fillId="0" borderId="4" xfId="0" applyFont="1" applyBorder="1" applyAlignment="1">
      <alignment horizontal="left" vertical="center"/>
    </xf>
    <xf numFmtId="4" fontId="33" fillId="0" borderId="6" xfId="0" applyNumberFormat="1" applyFont="1" applyBorder="1" applyAlignment="1">
      <alignment horizontal="center"/>
    </xf>
    <xf numFmtId="0" fontId="21" fillId="0" borderId="0" xfId="0" applyFont="1" applyAlignment="1">
      <alignment horizontal="center" vertical="center"/>
    </xf>
    <xf numFmtId="0" fontId="48" fillId="0" borderId="0" xfId="0" applyFont="1" applyAlignment="1">
      <alignment horizontal="right" vertical="center"/>
    </xf>
    <xf numFmtId="0" fontId="48" fillId="0" borderId="0" xfId="0" applyFont="1" applyAlignment="1">
      <alignment horizontal="left" vertical="center"/>
    </xf>
    <xf numFmtId="0" fontId="48" fillId="0" borderId="0" xfId="0" applyFont="1" applyAlignment="1">
      <alignment horizontal="center" vertical="center"/>
    </xf>
    <xf numFmtId="0" fontId="33" fillId="0" borderId="4" xfId="0" applyFont="1" applyBorder="1" applyAlignment="1">
      <alignment horizontal="left"/>
    </xf>
    <xf numFmtId="0" fontId="37" fillId="0" borderId="4" xfId="0" applyFont="1" applyBorder="1" applyAlignment="1">
      <alignment horizontal="left"/>
    </xf>
    <xf numFmtId="0" fontId="33" fillId="0" borderId="0" xfId="0" applyFont="1" applyAlignment="1">
      <alignment horizontal="left"/>
    </xf>
    <xf numFmtId="0" fontId="59" fillId="0" borderId="4" xfId="0" applyFont="1" applyBorder="1" applyAlignment="1">
      <alignment horizontal="center" vertical="center" wrapText="1"/>
    </xf>
    <xf numFmtId="0" fontId="46" fillId="0" borderId="4" xfId="0" applyFont="1" applyBorder="1" applyAlignment="1">
      <alignment horizontal="center" vertical="center"/>
    </xf>
    <xf numFmtId="0" fontId="56" fillId="0" borderId="4" xfId="0" applyFont="1" applyBorder="1" applyAlignment="1">
      <alignment horizontal="center" vertical="center"/>
    </xf>
    <xf numFmtId="0" fontId="55" fillId="0" borderId="4" xfId="0" applyFont="1" applyBorder="1" applyAlignment="1">
      <alignment horizontal="center" vertical="center"/>
    </xf>
    <xf numFmtId="0" fontId="55" fillId="0" borderId="4" xfId="0" applyFont="1" applyBorder="1" applyAlignment="1">
      <alignment horizontal="center" vertical="center" wrapText="1"/>
    </xf>
    <xf numFmtId="4" fontId="46" fillId="0" borderId="4" xfId="0" applyNumberFormat="1" applyFont="1" applyBorder="1" applyAlignment="1">
      <alignment horizontal="center" vertical="center"/>
    </xf>
    <xf numFmtId="164" fontId="33" fillId="0" borderId="4" xfId="0" applyNumberFormat="1" applyFont="1" applyBorder="1" applyAlignment="1">
      <alignment horizontal="center"/>
    </xf>
    <xf numFmtId="3" fontId="33" fillId="0" borderId="4" xfId="0" applyNumberFormat="1" applyFont="1" applyBorder="1" applyAlignment="1">
      <alignment horizontal="center"/>
    </xf>
    <xf numFmtId="164" fontId="33" fillId="2" borderId="4" xfId="0" applyNumberFormat="1" applyFont="1" applyFill="1" applyBorder="1" applyAlignment="1" applyProtection="1">
      <alignment horizontal="center"/>
      <protection locked="0"/>
    </xf>
    <xf numFmtId="3" fontId="33" fillId="2" borderId="4" xfId="0" applyNumberFormat="1" applyFont="1" applyFill="1" applyBorder="1" applyAlignment="1" applyProtection="1">
      <alignment horizontal="center"/>
      <protection locked="0"/>
    </xf>
    <xf numFmtId="0" fontId="60" fillId="0" borderId="0" xfId="0" applyFont="1" applyAlignment="1">
      <alignment horizontal="left" vertical="distributed"/>
    </xf>
    <xf numFmtId="4" fontId="61"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60" fillId="0" borderId="0" xfId="0" applyNumberFormat="1" applyFont="1" applyAlignment="1">
      <alignment horizontal="center" vertical="center"/>
    </xf>
    <xf numFmtId="4" fontId="46" fillId="0" borderId="0" xfId="0" applyNumberFormat="1" applyFont="1" applyAlignment="1">
      <alignment horizontal="center" vertical="center"/>
    </xf>
    <xf numFmtId="0" fontId="31" fillId="0" borderId="1" xfId="0" applyFont="1" applyBorder="1" applyAlignment="1">
      <alignment horizontal="left" vertical="distributed"/>
    </xf>
    <xf numFmtId="4" fontId="63" fillId="0" borderId="1" xfId="0" applyNumberFormat="1" applyFont="1" applyBorder="1" applyAlignment="1">
      <alignment horizontal="center" vertical="center" wrapText="1"/>
    </xf>
    <xf numFmtId="0" fontId="33" fillId="0" borderId="4" xfId="0" applyFont="1" applyBorder="1" applyAlignment="1">
      <alignment horizontal="left" vertical="distributed"/>
    </xf>
    <xf numFmtId="0" fontId="25" fillId="0" borderId="4" xfId="0" applyFont="1" applyBorder="1" applyAlignment="1">
      <alignment horizontal="center"/>
    </xf>
    <xf numFmtId="0" fontId="37" fillId="0" borderId="4" xfId="0" applyFont="1" applyBorder="1" applyAlignment="1">
      <alignment horizontal="left" vertical="distributed"/>
    </xf>
    <xf numFmtId="4" fontId="41" fillId="0" borderId="4" xfId="0" applyNumberFormat="1" applyFont="1" applyBorder="1" applyAlignment="1">
      <alignment horizontal="center"/>
    </xf>
    <xf numFmtId="3" fontId="33" fillId="0" borderId="4" xfId="0" applyNumberFormat="1" applyFont="1" applyBorder="1" applyAlignment="1">
      <alignment horizontal="left" vertical="distributed"/>
    </xf>
    <xf numFmtId="3" fontId="61" fillId="0" borderId="4" xfId="0" applyNumberFormat="1" applyFont="1" applyBorder="1" applyAlignment="1">
      <alignment horizontal="left" vertical="distributed"/>
    </xf>
    <xf numFmtId="4" fontId="61" fillId="0" borderId="4" xfId="0" applyNumberFormat="1" applyFont="1" applyBorder="1" applyAlignment="1">
      <alignment horizontal="center"/>
    </xf>
    <xf numFmtId="4" fontId="61" fillId="2" borderId="4" xfId="0" applyNumberFormat="1" applyFont="1" applyFill="1" applyBorder="1" applyAlignment="1" applyProtection="1">
      <alignment horizontal="center"/>
      <protection locked="0"/>
    </xf>
    <xf numFmtId="4" fontId="64" fillId="0" borderId="0" xfId="0" applyNumberFormat="1" applyFont="1" applyAlignment="1">
      <alignment horizontal="center" vertical="center"/>
    </xf>
    <xf numFmtId="0" fontId="64" fillId="0" borderId="0" xfId="0" applyFont="1" applyAlignment="1">
      <alignment horizontal="center" vertical="center"/>
    </xf>
    <xf numFmtId="3" fontId="33" fillId="3" borderId="4" xfId="0" applyNumberFormat="1" applyFont="1" applyFill="1" applyBorder="1" applyAlignment="1">
      <alignment horizontal="left" vertical="distributed"/>
    </xf>
    <xf numFmtId="3" fontId="65" fillId="3" borderId="4" xfId="0" applyNumberFormat="1" applyFont="1" applyFill="1" applyBorder="1" applyAlignment="1">
      <alignment horizontal="left" vertical="distributed"/>
    </xf>
    <xf numFmtId="0" fontId="22" fillId="2" borderId="4" xfId="0" applyFont="1" applyFill="1" applyBorder="1" applyAlignment="1" applyProtection="1">
      <alignment vertical="center" wrapText="1"/>
      <protection locked="0"/>
    </xf>
    <xf numFmtId="4" fontId="19" fillId="0" borderId="0" xfId="0" applyNumberFormat="1" applyFont="1" applyAlignment="1">
      <alignment horizontal="left" vertical="distributed"/>
    </xf>
    <xf numFmtId="0" fontId="22" fillId="2" borderId="5" xfId="0" applyFont="1" applyFill="1" applyBorder="1" applyAlignment="1" applyProtection="1">
      <alignment vertical="center" wrapText="1"/>
      <protection locked="0"/>
    </xf>
    <xf numFmtId="4" fontId="22" fillId="3" borderId="0" xfId="0" applyNumberFormat="1" applyFont="1" applyFill="1" applyAlignment="1">
      <alignment vertical="center" wrapText="1"/>
    </xf>
    <xf numFmtId="0" fontId="22"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1" fillId="0" borderId="0" xfId="0" applyNumberFormat="1" applyFont="1" applyAlignment="1">
      <alignment horizontal="center" vertical="center"/>
    </xf>
    <xf numFmtId="4" fontId="66" fillId="0" borderId="0" xfId="0" applyNumberFormat="1" applyFont="1" applyAlignment="1">
      <alignment horizontal="center" vertical="center"/>
    </xf>
    <xf numFmtId="3" fontId="66" fillId="0" borderId="0" xfId="0" applyNumberFormat="1" applyFont="1" applyAlignment="1">
      <alignment horizontal="center" vertical="center"/>
    </xf>
    <xf numFmtId="3" fontId="37" fillId="3" borderId="4" xfId="0" applyNumberFormat="1" applyFont="1" applyFill="1" applyBorder="1" applyAlignment="1">
      <alignment horizontal="left" vertical="distributed"/>
    </xf>
    <xf numFmtId="3" fontId="37"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7" fillId="2" borderId="4" xfId="0" applyNumberFormat="1" applyFont="1" applyFill="1" applyBorder="1" applyAlignment="1" applyProtection="1">
      <alignment horizontal="center"/>
      <protection locked="0"/>
    </xf>
    <xf numFmtId="4" fontId="37" fillId="3" borderId="0" xfId="0" applyNumberFormat="1" applyFont="1" applyFill="1" applyAlignment="1">
      <alignment horizontal="center" vertical="center"/>
    </xf>
    <xf numFmtId="4" fontId="67" fillId="3" borderId="0" xfId="0" applyNumberFormat="1" applyFont="1" applyFill="1" applyAlignment="1">
      <alignment horizontal="center" vertical="center"/>
    </xf>
    <xf numFmtId="3" fontId="67" fillId="3" borderId="0" xfId="0" applyNumberFormat="1" applyFont="1" applyFill="1" applyAlignment="1">
      <alignment horizontal="center" vertical="center"/>
    </xf>
    <xf numFmtId="0" fontId="33" fillId="0" borderId="0" xfId="0" applyFont="1" applyAlignment="1">
      <alignment vertical="distributed"/>
    </xf>
    <xf numFmtId="4" fontId="31" fillId="0" borderId="1" xfId="0" applyNumberFormat="1" applyFont="1" applyBorder="1" applyAlignment="1">
      <alignment horizontal="center" vertical="distributed"/>
    </xf>
    <xf numFmtId="4" fontId="19" fillId="0" borderId="4" xfId="0" applyNumberFormat="1" applyFont="1" applyBorder="1" applyAlignment="1">
      <alignment horizontal="center" vertical="distributed"/>
    </xf>
    <xf numFmtId="0" fontId="55" fillId="0" borderId="0" xfId="0" applyFont="1" applyAlignment="1">
      <alignment horizontal="center" vertical="center"/>
    </xf>
    <xf numFmtId="0" fontId="68" fillId="0" borderId="0" xfId="0" applyFont="1" applyAlignment="1">
      <alignment horizontal="center" vertical="center"/>
    </xf>
    <xf numFmtId="4" fontId="69" fillId="3" borderId="0" xfId="0" applyNumberFormat="1" applyFont="1" applyFill="1" applyAlignment="1">
      <alignment vertical="center" wrapText="1"/>
    </xf>
    <xf numFmtId="0" fontId="69" fillId="3" borderId="0" xfId="0" applyFont="1" applyFill="1" applyAlignment="1">
      <alignment vertical="center" wrapText="1"/>
    </xf>
    <xf numFmtId="0" fontId="3" fillId="0" borderId="0" xfId="0" applyFont="1" applyAlignment="1">
      <alignment vertical="distributed"/>
    </xf>
    <xf numFmtId="0" fontId="37" fillId="0" borderId="0" xfId="0" applyFont="1" applyAlignment="1">
      <alignment vertical="distributed"/>
    </xf>
    <xf numFmtId="0" fontId="33" fillId="0" borderId="4" xfId="0" applyFont="1" applyBorder="1" applyAlignment="1">
      <alignment vertical="distributed"/>
    </xf>
    <xf numFmtId="4" fontId="7" fillId="0" borderId="4" xfId="0" applyNumberFormat="1" applyFont="1" applyBorder="1" applyAlignment="1">
      <alignment horizontal="center"/>
    </xf>
    <xf numFmtId="0" fontId="37" fillId="0" borderId="4" xfId="0" applyFont="1" applyBorder="1" applyAlignment="1">
      <alignment vertical="distributed"/>
    </xf>
    <xf numFmtId="4" fontId="70" fillId="0" borderId="4" xfId="0" applyNumberFormat="1" applyFont="1" applyBorder="1" applyAlignment="1">
      <alignment horizontal="center"/>
    </xf>
    <xf numFmtId="4" fontId="37" fillId="0" borderId="0" xfId="0" applyNumberFormat="1" applyFont="1"/>
    <xf numFmtId="4" fontId="4" fillId="0" borderId="0" xfId="0" applyNumberFormat="1" applyFont="1"/>
    <xf numFmtId="4" fontId="70" fillId="0" borderId="0" xfId="0" applyNumberFormat="1" applyFont="1" applyAlignment="1">
      <alignment horizontal="center"/>
    </xf>
    <xf numFmtId="0" fontId="3" fillId="0" borderId="4" xfId="0" applyFont="1" applyBorder="1" applyAlignment="1">
      <alignment vertical="distributed"/>
    </xf>
    <xf numFmtId="4" fontId="33" fillId="4" borderId="4" xfId="0" applyNumberFormat="1" applyFont="1" applyFill="1" applyBorder="1" applyAlignment="1" applyProtection="1">
      <alignment horizontal="center"/>
      <protection locked="0"/>
    </xf>
    <xf numFmtId="0" fontId="21" fillId="0" borderId="0" xfId="0" applyFont="1" applyAlignment="1">
      <alignment horizontal="center" vertical="distributed"/>
    </xf>
    <xf numFmtId="4" fontId="21" fillId="0" borderId="0" xfId="0" applyNumberFormat="1" applyFont="1" applyAlignment="1">
      <alignment horizontal="center" vertical="center" wrapText="1"/>
    </xf>
    <xf numFmtId="4" fontId="71" fillId="0" borderId="0" xfId="0" applyNumberFormat="1" applyFont="1" applyAlignment="1">
      <alignment horizontal="center" vertical="center" wrapText="1"/>
    </xf>
    <xf numFmtId="4" fontId="72" fillId="0" borderId="0" xfId="0" applyNumberFormat="1" applyFont="1" applyAlignment="1">
      <alignment horizontal="center"/>
    </xf>
    <xf numFmtId="0" fontId="21" fillId="0" borderId="1" xfId="0" applyFont="1" applyBorder="1" applyAlignment="1">
      <alignment horizontal="left" vertical="distributed"/>
    </xf>
    <xf numFmtId="4" fontId="21" fillId="0" borderId="1" xfId="0" applyNumberFormat="1" applyFont="1" applyBorder="1" applyAlignment="1">
      <alignment horizontal="center" vertical="center" wrapText="1"/>
    </xf>
    <xf numFmtId="4" fontId="63" fillId="0" borderId="4" xfId="0" applyNumberFormat="1" applyFont="1" applyBorder="1" applyAlignment="1">
      <alignment horizontal="center" vertical="center" wrapText="1"/>
    </xf>
    <xf numFmtId="4" fontId="19" fillId="0" borderId="4" xfId="0" applyNumberFormat="1" applyFont="1" applyBorder="1" applyAlignment="1">
      <alignment horizontal="center"/>
    </xf>
    <xf numFmtId="3" fontId="31" fillId="0" borderId="0" xfId="0" applyNumberFormat="1" applyFont="1" applyAlignment="1">
      <alignment horizontal="center" vertical="center"/>
    </xf>
    <xf numFmtId="3" fontId="30" fillId="0" borderId="0" xfId="0" applyNumberFormat="1" applyFont="1" applyAlignment="1">
      <alignment horizontal="center" vertical="center"/>
    </xf>
    <xf numFmtId="3" fontId="73" fillId="0" borderId="0" xfId="0" applyNumberFormat="1" applyFont="1" applyAlignment="1">
      <alignment horizontal="center" vertical="center"/>
    </xf>
    <xf numFmtId="0" fontId="41" fillId="0" borderId="0" xfId="0" applyFont="1" applyAlignment="1">
      <alignment vertical="distributed"/>
    </xf>
    <xf numFmtId="4" fontId="7" fillId="0" borderId="0" xfId="0" applyNumberFormat="1" applyFont="1"/>
    <xf numFmtId="4" fontId="3" fillId="0" borderId="0" xfId="0" applyNumberFormat="1" applyFont="1"/>
    <xf numFmtId="4" fontId="33"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7"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3" fillId="2" borderId="14" xfId="0" applyNumberFormat="1" applyFont="1" applyFill="1" applyBorder="1"/>
    <xf numFmtId="4" fontId="33"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3" fillId="0" borderId="17" xfId="0" applyNumberFormat="1" applyFont="1" applyBorder="1"/>
    <xf numFmtId="4" fontId="7" fillId="2" borderId="17" xfId="0" applyNumberFormat="1" applyFont="1" applyFill="1" applyBorder="1"/>
    <xf numFmtId="4" fontId="33" fillId="2" borderId="17" xfId="0" applyNumberFormat="1" applyFont="1" applyFill="1" applyBorder="1"/>
    <xf numFmtId="4" fontId="33"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7" fillId="0" borderId="19" xfId="0" applyNumberFormat="1" applyFont="1" applyBorder="1"/>
    <xf numFmtId="4" fontId="4" fillId="0" borderId="20" xfId="0" applyNumberFormat="1" applyFont="1" applyBorder="1"/>
    <xf numFmtId="49" fontId="7" fillId="0" borderId="18" xfId="0" applyNumberFormat="1" applyFont="1" applyBorder="1"/>
    <xf numFmtId="4" fontId="37" fillId="0" borderId="20" xfId="0" applyNumberFormat="1" applyFont="1" applyBorder="1"/>
    <xf numFmtId="0" fontId="78" fillId="0" borderId="0" xfId="0" applyFont="1"/>
    <xf numFmtId="0" fontId="0" fillId="0" borderId="0" xfId="0" applyAlignment="1">
      <alignment vertical="distributed"/>
    </xf>
    <xf numFmtId="0" fontId="0" fillId="0" borderId="0" xfId="0" applyAlignment="1">
      <alignment horizontal="center"/>
    </xf>
    <xf numFmtId="0" fontId="37" fillId="0" borderId="11" xfId="0" applyFont="1" applyBorder="1" applyAlignment="1">
      <alignment horizontal="center" vertical="distributed"/>
    </xf>
    <xf numFmtId="9" fontId="37" fillId="0" borderId="12" xfId="0" applyNumberFormat="1" applyFont="1" applyBorder="1" applyAlignment="1">
      <alignment horizontal="center"/>
    </xf>
    <xf numFmtId="0" fontId="25" fillId="0" borderId="1" xfId="0" applyFont="1" applyBorder="1" applyAlignment="1">
      <alignment horizontal="center"/>
    </xf>
    <xf numFmtId="3" fontId="25" fillId="0" borderId="3" xfId="0" applyNumberFormat="1" applyFont="1" applyBorder="1" applyAlignment="1">
      <alignment horizontal="center"/>
    </xf>
    <xf numFmtId="0" fontId="79" fillId="0" borderId="0" xfId="0" applyFont="1"/>
    <xf numFmtId="3" fontId="33" fillId="0" borderId="0" xfId="0" applyNumberFormat="1" applyFont="1" applyAlignment="1">
      <alignment horizontal="left"/>
    </xf>
    <xf numFmtId="3" fontId="33" fillId="0" borderId="0" xfId="0" applyNumberFormat="1" applyFont="1" applyAlignment="1">
      <alignment horizontal="left" vertical="distributed"/>
    </xf>
    <xf numFmtId="4" fontId="19" fillId="3" borderId="0" xfId="0" applyNumberFormat="1" applyFont="1" applyFill="1" applyAlignment="1">
      <alignment horizontal="center" vertical="center"/>
    </xf>
    <xf numFmtId="3" fontId="37" fillId="0" borderId="1" xfId="0" applyNumberFormat="1" applyFont="1" applyBorder="1" applyAlignment="1">
      <alignment horizontal="left" vertical="distributed"/>
    </xf>
    <xf numFmtId="4" fontId="37" fillId="0" borderId="1" xfId="0" applyNumberFormat="1" applyFont="1" applyBorder="1" applyAlignment="1">
      <alignment horizontal="center"/>
    </xf>
    <xf numFmtId="4" fontId="21" fillId="0" borderId="1" xfId="0" applyNumberFormat="1" applyFont="1" applyBorder="1" applyAlignment="1">
      <alignment horizontal="center" vertical="center"/>
    </xf>
    <xf numFmtId="3" fontId="37" fillId="0" borderId="3" xfId="0" applyNumberFormat="1" applyFont="1" applyBorder="1" applyAlignment="1">
      <alignment horizontal="left" vertical="distributed"/>
    </xf>
    <xf numFmtId="3" fontId="80" fillId="0" borderId="3" xfId="0" applyNumberFormat="1" applyFont="1" applyBorder="1" applyAlignment="1">
      <alignment horizontal="left" vertical="distributed"/>
    </xf>
    <xf numFmtId="4" fontId="80" fillId="0" borderId="3" xfId="0" applyNumberFormat="1" applyFont="1" applyBorder="1" applyAlignment="1">
      <alignment horizontal="center"/>
    </xf>
    <xf numFmtId="3" fontId="81" fillId="0" borderId="0" xfId="0" applyNumberFormat="1" applyFont="1" applyAlignment="1">
      <alignment horizontal="center" vertical="center"/>
    </xf>
    <xf numFmtId="4" fontId="3" fillId="0" borderId="1" xfId="0" applyNumberFormat="1" applyFont="1" applyBorder="1" applyAlignment="1">
      <alignment horizontal="center"/>
    </xf>
    <xf numFmtId="3" fontId="3" fillId="0" borderId="0" xfId="0" applyNumberFormat="1" applyFont="1"/>
    <xf numFmtId="3" fontId="33" fillId="0" borderId="0" xfId="0" applyNumberFormat="1" applyFont="1"/>
    <xf numFmtId="0" fontId="83" fillId="0" borderId="0" xfId="0" applyFont="1" applyAlignment="1">
      <alignment wrapText="1"/>
    </xf>
    <xf numFmtId="0" fontId="83" fillId="0" borderId="0" xfId="0" applyFont="1"/>
    <xf numFmtId="0" fontId="50" fillId="0" borderId="0" xfId="0" applyFont="1" applyAlignment="1">
      <alignment horizontal="left" wrapText="1"/>
    </xf>
    <xf numFmtId="0" fontId="50" fillId="0" borderId="0" xfId="0" applyFont="1" applyAlignment="1">
      <alignment wrapText="1"/>
    </xf>
    <xf numFmtId="0" fontId="84" fillId="0" borderId="24" xfId="0" applyFont="1" applyBorder="1" applyAlignment="1">
      <alignment horizontal="center" vertical="center" wrapText="1"/>
    </xf>
    <xf numFmtId="0" fontId="50" fillId="2" borderId="24" xfId="0" applyFont="1" applyFill="1" applyBorder="1" applyAlignment="1" applyProtection="1">
      <alignment wrapText="1"/>
      <protection locked="0"/>
    </xf>
    <xf numFmtId="4" fontId="50" fillId="2" borderId="24" xfId="0" applyNumberFormat="1" applyFont="1" applyFill="1" applyBorder="1" applyAlignment="1" applyProtection="1">
      <alignment wrapText="1"/>
      <protection locked="0"/>
    </xf>
    <xf numFmtId="9" fontId="50" fillId="0" borderId="24" xfId="1" applyFont="1" applyBorder="1" applyAlignment="1" applyProtection="1">
      <alignment wrapText="1"/>
    </xf>
    <xf numFmtId="0" fontId="50" fillId="0" borderId="24" xfId="0" applyFont="1" applyBorder="1" applyAlignment="1">
      <alignment wrapText="1"/>
    </xf>
    <xf numFmtId="0" fontId="84" fillId="0" borderId="24" xfId="0" applyFont="1" applyBorder="1" applyAlignment="1">
      <alignment wrapText="1"/>
    </xf>
    <xf numFmtId="4" fontId="84" fillId="0" borderId="24" xfId="0" applyNumberFormat="1" applyFont="1" applyBorder="1"/>
    <xf numFmtId="9" fontId="84" fillId="0" borderId="24" xfId="1" applyFont="1" applyBorder="1" applyProtection="1"/>
    <xf numFmtId="2" fontId="84" fillId="0" borderId="24" xfId="0" applyNumberFormat="1" applyFont="1" applyBorder="1"/>
    <xf numFmtId="0" fontId="84" fillId="0" borderId="24" xfId="0" applyFont="1" applyBorder="1"/>
    <xf numFmtId="0" fontId="50" fillId="0" borderId="0" xfId="0" applyFont="1"/>
    <xf numFmtId="0" fontId="86" fillId="0" borderId="24" xfId="0" applyFont="1" applyBorder="1" applyAlignment="1">
      <alignment horizontal="center"/>
    </xf>
    <xf numFmtId="0" fontId="50" fillId="0" borderId="24" xfId="0" applyFont="1" applyBorder="1"/>
    <xf numFmtId="3" fontId="50" fillId="0" borderId="24" xfId="0" applyNumberFormat="1" applyFont="1" applyBorder="1"/>
    <xf numFmtId="165" fontId="83" fillId="0" borderId="24" xfId="0" applyNumberFormat="1" applyFont="1" applyBorder="1"/>
    <xf numFmtId="3" fontId="84" fillId="0" borderId="24" xfId="0" applyNumberFormat="1" applyFont="1" applyBorder="1"/>
    <xf numFmtId="0" fontId="83" fillId="0" borderId="28" xfId="0" applyFont="1" applyBorder="1"/>
    <xf numFmtId="166" fontId="0" fillId="0" borderId="0" xfId="0" applyNumberFormat="1"/>
    <xf numFmtId="0" fontId="77" fillId="0" borderId="0" xfId="0" applyFont="1"/>
    <xf numFmtId="0" fontId="77" fillId="0" borderId="0" xfId="0" applyFont="1" applyAlignment="1">
      <alignment horizontal="center"/>
    </xf>
    <xf numFmtId="0" fontId="87" fillId="0" borderId="0" xfId="0" applyFont="1"/>
    <xf numFmtId="0" fontId="21" fillId="0" borderId="0" xfId="0" applyFont="1" applyAlignment="1">
      <alignment horizontal="left" vertical="center"/>
    </xf>
    <xf numFmtId="0" fontId="21" fillId="0" borderId="0" xfId="0" applyFont="1" applyAlignment="1">
      <alignment horizontal="center" vertical="center" wrapText="1"/>
    </xf>
    <xf numFmtId="0" fontId="21" fillId="0" borderId="10" xfId="0" applyFont="1" applyBorder="1" applyAlignment="1">
      <alignment horizontal="center" vertical="center" wrapText="1"/>
    </xf>
    <xf numFmtId="0" fontId="33" fillId="0" borderId="1" xfId="0" applyFont="1" applyBorder="1" applyAlignment="1">
      <alignment horizontal="left" vertical="distributed"/>
    </xf>
    <xf numFmtId="49" fontId="35" fillId="0" borderId="1" xfId="0" applyNumberFormat="1" applyFont="1" applyBorder="1" applyAlignment="1">
      <alignment horizontal="center" vertical="center" wrapText="1"/>
    </xf>
    <xf numFmtId="0" fontId="56" fillId="0" borderId="4" xfId="0" applyFont="1" applyBorder="1" applyAlignment="1">
      <alignment horizontal="center"/>
    </xf>
    <xf numFmtId="0" fontId="56" fillId="0" borderId="1" xfId="0" applyFont="1" applyBorder="1" applyAlignment="1">
      <alignment horizontal="center"/>
    </xf>
    <xf numFmtId="0" fontId="55" fillId="0" borderId="1" xfId="0" applyFont="1" applyBorder="1" applyAlignment="1">
      <alignment horizontal="center"/>
    </xf>
    <xf numFmtId="49" fontId="35" fillId="0" borderId="0" xfId="0" applyNumberFormat="1" applyFont="1" applyAlignment="1">
      <alignment horizontal="center" vertical="center" wrapText="1"/>
    </xf>
    <xf numFmtId="3" fontId="33" fillId="0" borderId="3" xfId="0" applyNumberFormat="1" applyFont="1" applyBorder="1" applyAlignment="1">
      <alignment horizontal="left" vertical="distributed"/>
    </xf>
    <xf numFmtId="49" fontId="35" fillId="0" borderId="3" xfId="0" applyNumberFormat="1" applyFont="1" applyBorder="1" applyAlignment="1">
      <alignment horizontal="center" vertical="center" wrapText="1"/>
    </xf>
    <xf numFmtId="0" fontId="37" fillId="0" borderId="3" xfId="0" applyFont="1" applyBorder="1" applyAlignment="1">
      <alignment horizontal="left" vertical="distributed"/>
    </xf>
    <xf numFmtId="49" fontId="63" fillId="0" borderId="3" xfId="0" applyNumberFormat="1" applyFont="1" applyBorder="1" applyAlignment="1">
      <alignment horizontal="center" vertical="center" wrapText="1"/>
    </xf>
    <xf numFmtId="3" fontId="33" fillId="0" borderId="1" xfId="0" applyNumberFormat="1" applyFont="1" applyBorder="1" applyAlignment="1">
      <alignment horizontal="left" vertical="distributed"/>
    </xf>
    <xf numFmtId="4" fontId="33" fillId="0" borderId="1" xfId="0" applyNumberFormat="1" applyFont="1" applyBorder="1" applyAlignment="1">
      <alignment horizontal="center"/>
    </xf>
    <xf numFmtId="0" fontId="37" fillId="0" borderId="1" xfId="0" applyFont="1" applyBorder="1" applyAlignment="1">
      <alignment horizontal="left" vertical="distributed"/>
    </xf>
    <xf numFmtId="49" fontId="63" fillId="0" borderId="1" xfId="0" applyNumberFormat="1" applyFont="1" applyBorder="1" applyAlignment="1">
      <alignment horizontal="center" vertical="center" wrapText="1"/>
    </xf>
    <xf numFmtId="0" fontId="33" fillId="0" borderId="0" xfId="0" applyFont="1" applyAlignment="1">
      <alignment horizontal="left" vertical="distributed"/>
    </xf>
    <xf numFmtId="0" fontId="3" fillId="0" borderId="1" xfId="0" applyFont="1" applyBorder="1" applyAlignment="1">
      <alignment horizontal="left" vertical="distributed"/>
    </xf>
    <xf numFmtId="49" fontId="88" fillId="0" borderId="1" xfId="0" applyNumberFormat="1" applyFont="1" applyBorder="1" applyAlignment="1">
      <alignment horizontal="center" vertical="center" wrapText="1"/>
    </xf>
    <xf numFmtId="0" fontId="66" fillId="0" borderId="0" xfId="0" applyFont="1" applyAlignment="1">
      <alignment horizontal="center" vertical="center"/>
    </xf>
    <xf numFmtId="0" fontId="37" fillId="0" borderId="0" xfId="0" applyFont="1" applyAlignment="1">
      <alignment horizontal="center"/>
    </xf>
    <xf numFmtId="0" fontId="33" fillId="0" borderId="0" xfId="0" applyFont="1" applyAlignment="1">
      <alignment horizontal="center"/>
    </xf>
    <xf numFmtId="0" fontId="31" fillId="5" borderId="0" xfId="0" applyFont="1" applyFill="1" applyAlignment="1">
      <alignment horizontal="left"/>
    </xf>
    <xf numFmtId="49" fontId="88" fillId="5" borderId="0" xfId="0" applyNumberFormat="1" applyFont="1" applyFill="1" applyAlignment="1">
      <alignment horizontal="center" vertical="center" wrapText="1"/>
    </xf>
    <xf numFmtId="0" fontId="31" fillId="5" borderId="0" xfId="0" applyFont="1" applyFill="1" applyAlignment="1">
      <alignment horizontal="center"/>
    </xf>
    <xf numFmtId="0" fontId="89" fillId="0" borderId="0" xfId="0" applyFont="1"/>
    <xf numFmtId="0" fontId="91" fillId="0" borderId="0" xfId="0" applyFont="1" applyAlignment="1">
      <alignment horizontal="left" vertical="center"/>
    </xf>
    <xf numFmtId="0" fontId="91" fillId="0" borderId="0" xfId="3" applyFont="1" applyAlignment="1">
      <alignment vertical="distributed"/>
    </xf>
    <xf numFmtId="0" fontId="92" fillId="0" borderId="0" xfId="2" applyFont="1" applyFill="1" applyAlignment="1">
      <alignment vertical="center"/>
    </xf>
    <xf numFmtId="0" fontId="92"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8" fillId="3" borderId="4" xfId="0" applyNumberFormat="1" applyFont="1" applyFill="1" applyBorder="1" applyAlignment="1">
      <alignment horizontal="center"/>
    </xf>
    <xf numFmtId="0" fontId="6" fillId="0" borderId="8" xfId="0" applyFont="1" applyBorder="1" applyAlignment="1">
      <alignment horizontal="left" vertical="distributed"/>
    </xf>
    <xf numFmtId="3" fontId="19" fillId="0" borderId="4" xfId="0" applyNumberFormat="1" applyFont="1" applyBorder="1" applyAlignment="1">
      <alignment horizontal="left" vertical="distributed"/>
    </xf>
    <xf numFmtId="3" fontId="19" fillId="3" borderId="4" xfId="0" applyNumberFormat="1" applyFont="1" applyFill="1" applyBorder="1" applyAlignment="1">
      <alignment horizontal="left" vertical="distributed"/>
    </xf>
    <xf numFmtId="4" fontId="19" fillId="3" borderId="4" xfId="0" applyNumberFormat="1" applyFont="1" applyFill="1" applyBorder="1" applyAlignment="1">
      <alignment horizontal="center"/>
    </xf>
    <xf numFmtId="3" fontId="19" fillId="3" borderId="0" xfId="0" applyNumberFormat="1" applyFont="1" applyFill="1" applyAlignment="1">
      <alignment horizontal="center" vertical="center"/>
    </xf>
    <xf numFmtId="3" fontId="46" fillId="3" borderId="0" xfId="0" applyNumberFormat="1" applyFont="1" applyFill="1" applyAlignment="1">
      <alignment horizontal="center" vertical="center"/>
    </xf>
    <xf numFmtId="0" fontId="88" fillId="0" borderId="0" xfId="0" applyFont="1" applyAlignment="1">
      <alignment horizontal="left" vertical="distributed"/>
    </xf>
    <xf numFmtId="0" fontId="22" fillId="0" borderId="5" xfId="0" applyFont="1" applyBorder="1" applyAlignment="1" applyProtection="1">
      <alignment vertical="center" wrapText="1"/>
      <protection locked="0"/>
    </xf>
    <xf numFmtId="0" fontId="89" fillId="0" borderId="0" xfId="0" applyFont="1" applyAlignment="1">
      <alignment horizontal="left"/>
    </xf>
    <xf numFmtId="0" fontId="93" fillId="0" borderId="0" xfId="2" applyFont="1" applyAlignment="1" applyProtection="1">
      <alignment vertical="distributed"/>
    </xf>
    <xf numFmtId="4" fontId="22"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20" fillId="0" borderId="31" xfId="0" applyFont="1" applyBorder="1" applyAlignment="1">
      <alignment horizontal="center" vertical="center"/>
    </xf>
    <xf numFmtId="0" fontId="20" fillId="0" borderId="35" xfId="0" applyFont="1" applyBorder="1" applyAlignment="1">
      <alignment horizontal="center" vertical="center"/>
    </xf>
    <xf numFmtId="0" fontId="20" fillId="0" borderId="36" xfId="0" applyFont="1" applyBorder="1" applyAlignment="1">
      <alignment horizontal="center" vertical="center" wrapText="1"/>
    </xf>
    <xf numFmtId="0" fontId="22" fillId="0" borderId="4" xfId="0" quotePrefix="1" applyFont="1" applyBorder="1" applyAlignment="1">
      <alignment vertical="center"/>
    </xf>
    <xf numFmtId="0" fontId="22" fillId="0" borderId="4" xfId="0" applyFont="1" applyBorder="1"/>
    <xf numFmtId="4" fontId="22" fillId="0" borderId="4" xfId="0" applyNumberFormat="1" applyFont="1" applyBorder="1"/>
    <xf numFmtId="0" fontId="22" fillId="0" borderId="4" xfId="0" applyFont="1" applyBorder="1" applyAlignment="1">
      <alignment wrapText="1"/>
    </xf>
    <xf numFmtId="4" fontId="20" fillId="0" borderId="4" xfId="0" applyNumberFormat="1" applyFont="1" applyBorder="1"/>
    <xf numFmtId="0" fontId="22" fillId="0" borderId="4" xfId="0" quotePrefix="1" applyFont="1" applyBorder="1" applyAlignment="1">
      <alignment horizontal="right" vertical="center"/>
    </xf>
    <xf numFmtId="4" fontId="97" fillId="7" borderId="4" xfId="5" applyNumberFormat="1" applyFont="1" applyBorder="1"/>
    <xf numFmtId="4" fontId="96" fillId="0" borderId="4" xfId="0" applyNumberFormat="1" applyFont="1" applyBorder="1"/>
    <xf numFmtId="0" fontId="20" fillId="0" borderId="40" xfId="0" applyFont="1" applyBorder="1" applyAlignment="1">
      <alignment horizontal="center" vertical="center" wrapText="1"/>
    </xf>
    <xf numFmtId="0" fontId="96" fillId="0" borderId="31" xfId="0" applyFont="1" applyBorder="1" applyAlignment="1">
      <alignment horizontal="center" wrapText="1"/>
    </xf>
    <xf numFmtId="0" fontId="96" fillId="0" borderId="32" xfId="0" applyFont="1" applyBorder="1" applyAlignment="1">
      <alignment vertical="center"/>
    </xf>
    <xf numFmtId="0" fontId="22" fillId="0" borderId="33" xfId="0" quotePrefix="1" applyFont="1" applyBorder="1" applyAlignment="1">
      <alignment horizontal="center" vertical="center"/>
    </xf>
    <xf numFmtId="0" fontId="22" fillId="0" borderId="34" xfId="0" quotePrefix="1" applyFont="1" applyBorder="1" applyAlignment="1">
      <alignment horizontal="center" vertical="center"/>
    </xf>
    <xf numFmtId="0" fontId="22" fillId="0" borderId="39" xfId="0" applyFont="1" applyBorder="1" applyAlignment="1">
      <alignment horizontal="center" vertical="center"/>
    </xf>
    <xf numFmtId="0" fontId="22" fillId="0" borderId="41" xfId="0" applyFont="1" applyBorder="1" applyAlignment="1">
      <alignment horizontal="center" vertical="center"/>
    </xf>
    <xf numFmtId="0" fontId="98" fillId="0" borderId="0" xfId="0" applyFont="1" applyAlignment="1">
      <alignment horizontal="left"/>
    </xf>
    <xf numFmtId="0" fontId="99" fillId="0" borderId="0" xfId="0" applyFont="1"/>
    <xf numFmtId="0" fontId="100" fillId="0" borderId="31" xfId="0" applyFont="1" applyBorder="1" applyAlignment="1">
      <alignment horizontal="center" vertical="center" wrapText="1"/>
    </xf>
    <xf numFmtId="0" fontId="100" fillId="0" borderId="35" xfId="0" applyFont="1" applyBorder="1" applyAlignment="1">
      <alignment horizontal="center" vertical="center" wrapText="1"/>
    </xf>
    <xf numFmtId="0" fontId="101" fillId="0" borderId="34" xfId="0" quotePrefix="1" applyFont="1" applyBorder="1" applyAlignment="1">
      <alignment horizontal="center" vertical="center"/>
    </xf>
    <xf numFmtId="4" fontId="101" fillId="2" borderId="4" xfId="6" applyNumberFormat="1" applyFont="1" applyFill="1" applyBorder="1"/>
    <xf numFmtId="4" fontId="100" fillId="0" borderId="4" xfId="0" applyNumberFormat="1" applyFont="1" applyBorder="1"/>
    <xf numFmtId="0" fontId="18" fillId="0" borderId="4" xfId="3" applyFont="1" applyBorder="1" applyAlignment="1">
      <alignment horizontal="left" vertical="distributed"/>
    </xf>
    <xf numFmtId="0" fontId="89" fillId="0" borderId="0" xfId="3" applyFont="1" applyAlignment="1">
      <alignment horizontal="left" vertical="distributed"/>
    </xf>
    <xf numFmtId="0" fontId="6" fillId="0" borderId="8" xfId="0" applyFont="1" applyBorder="1" applyAlignment="1">
      <alignment vertical="distributed"/>
    </xf>
    <xf numFmtId="0" fontId="102" fillId="0" borderId="8" xfId="0" applyFont="1" applyBorder="1" applyAlignment="1">
      <alignment vertical="distributed"/>
    </xf>
    <xf numFmtId="10" fontId="20" fillId="0" borderId="4" xfId="3" applyNumberFormat="1" applyFont="1" applyBorder="1" applyAlignment="1">
      <alignment horizontal="center" vertical="distributed"/>
    </xf>
    <xf numFmtId="10" fontId="19" fillId="0" borderId="4" xfId="3" applyNumberFormat="1" applyFont="1" applyBorder="1" applyAlignment="1">
      <alignment horizontal="center" vertical="distributed"/>
    </xf>
    <xf numFmtId="10" fontId="21" fillId="0" borderId="4" xfId="3" applyNumberFormat="1" applyFont="1" applyBorder="1" applyAlignment="1">
      <alignment horizontal="center" vertical="distributed"/>
    </xf>
    <xf numFmtId="10" fontId="18" fillId="0" borderId="4" xfId="3" applyNumberFormat="1" applyFont="1" applyBorder="1" applyAlignment="1">
      <alignment horizontal="center" vertical="center"/>
    </xf>
    <xf numFmtId="0" fontId="18" fillId="0" borderId="4" xfId="3" applyFont="1" applyBorder="1" applyAlignment="1">
      <alignment vertical="distributed"/>
    </xf>
    <xf numFmtId="10" fontId="28" fillId="0" borderId="4" xfId="3" applyNumberFormat="1" applyFont="1" applyBorder="1" applyAlignment="1">
      <alignment horizontal="center" vertical="distributed"/>
    </xf>
    <xf numFmtId="4" fontId="28" fillId="5" borderId="4" xfId="3" applyNumberFormat="1" applyFont="1" applyFill="1" applyBorder="1" applyAlignment="1">
      <alignment horizontal="center" vertical="distributed"/>
    </xf>
    <xf numFmtId="0" fontId="18" fillId="0" borderId="0" xfId="3" applyFont="1" applyAlignment="1">
      <alignment horizontal="left" vertical="distributed"/>
    </xf>
    <xf numFmtId="10" fontId="28" fillId="0" borderId="0" xfId="3" applyNumberFormat="1" applyFont="1" applyAlignment="1">
      <alignment horizontal="center" vertical="distributed"/>
    </xf>
    <xf numFmtId="4" fontId="28" fillId="3" borderId="0" xfId="3" applyNumberFormat="1" applyFont="1" applyFill="1" applyAlignment="1">
      <alignment horizontal="center" vertical="distributed"/>
    </xf>
    <xf numFmtId="0" fontId="28" fillId="0" borderId="0" xfId="3" applyFont="1" applyAlignment="1">
      <alignment horizontal="left" vertical="distributed"/>
    </xf>
    <xf numFmtId="0" fontId="28" fillId="0" borderId="4" xfId="3" applyFont="1" applyBorder="1" applyAlignment="1">
      <alignment horizontal="left" vertical="distributed"/>
    </xf>
    <xf numFmtId="10" fontId="19" fillId="0" borderId="0" xfId="3" applyNumberFormat="1" applyFont="1" applyAlignment="1">
      <alignment horizontal="center" vertical="distributed"/>
    </xf>
    <xf numFmtId="3" fontId="31" fillId="0" borderId="0" xfId="0" applyNumberFormat="1" applyFont="1" applyAlignment="1">
      <alignment horizontal="left" vertical="distributed"/>
    </xf>
    <xf numFmtId="3" fontId="31"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10" fontId="3" fillId="4" borderId="4" xfId="0" applyNumberFormat="1" applyFont="1" applyFill="1" applyBorder="1" applyAlignment="1">
      <alignment horizontal="center"/>
    </xf>
    <xf numFmtId="3" fontId="3" fillId="0" borderId="4" xfId="0" applyNumberFormat="1" applyFont="1" applyBorder="1" applyAlignment="1">
      <alignment horizontal="center"/>
    </xf>
    <xf numFmtId="3" fontId="3" fillId="0" borderId="0" xfId="0" applyNumberFormat="1" applyFont="1" applyAlignment="1">
      <alignment horizontal="left" vertical="distributed"/>
    </xf>
    <xf numFmtId="3" fontId="25" fillId="0" borderId="0" xfId="0" applyNumberFormat="1" applyFont="1" applyAlignment="1">
      <alignment vertical="distributed"/>
    </xf>
    <xf numFmtId="3" fontId="103" fillId="0" borderId="4" xfId="0" applyNumberFormat="1" applyFont="1" applyBorder="1" applyAlignment="1">
      <alignment horizontal="left" vertical="distributed"/>
    </xf>
    <xf numFmtId="3" fontId="103" fillId="0" borderId="4" xfId="0" applyNumberFormat="1" applyFont="1" applyBorder="1" applyAlignment="1">
      <alignment horizontal="center" vertical="distributed"/>
    </xf>
    <xf numFmtId="0" fontId="103" fillId="0" borderId="4" xfId="0" applyFont="1" applyBorder="1" applyAlignment="1">
      <alignment horizontal="left" wrapText="1"/>
    </xf>
    <xf numFmtId="0" fontId="103" fillId="0" borderId="4" xfId="0" applyFont="1" applyBorder="1" applyAlignment="1">
      <alignment horizontal="center" wrapText="1"/>
    </xf>
    <xf numFmtId="0" fontId="86" fillId="0" borderId="42" xfId="0" applyFont="1" applyBorder="1" applyAlignment="1">
      <alignment horizontal="center"/>
    </xf>
    <xf numFmtId="3" fontId="50" fillId="0" borderId="42" xfId="0" applyNumberFormat="1" applyFont="1" applyBorder="1"/>
    <xf numFmtId="0" fontId="85" fillId="0" borderId="0" xfId="0" applyFont="1" applyAlignment="1">
      <alignment horizontal="center"/>
    </xf>
    <xf numFmtId="0" fontId="86" fillId="0" borderId="0" xfId="0" applyFont="1" applyAlignment="1">
      <alignment horizontal="center"/>
    </xf>
    <xf numFmtId="3" fontId="50" fillId="0" borderId="0" xfId="0" applyNumberFormat="1" applyFont="1"/>
    <xf numFmtId="0" fontId="28" fillId="0" borderId="0" xfId="0" applyFont="1" applyAlignment="1">
      <alignment horizontal="center"/>
    </xf>
    <xf numFmtId="0" fontId="28" fillId="0" borderId="0" xfId="0" applyFont="1"/>
    <xf numFmtId="0" fontId="21" fillId="3" borderId="4" xfId="0" applyFont="1" applyFill="1" applyBorder="1" applyAlignment="1" applyProtection="1">
      <alignment vertical="center" wrapText="1"/>
      <protection locked="0"/>
    </xf>
    <xf numFmtId="4" fontId="28" fillId="0" borderId="4" xfId="0" applyNumberFormat="1" applyFont="1" applyBorder="1" applyAlignment="1">
      <alignment horizontal="center" vertical="center"/>
    </xf>
    <xf numFmtId="0" fontId="28" fillId="0" borderId="4" xfId="0" applyFont="1" applyBorder="1" applyAlignment="1">
      <alignment vertical="distributed"/>
    </xf>
    <xf numFmtId="0" fontId="28" fillId="0" borderId="4" xfId="0" applyFont="1" applyBorder="1"/>
    <xf numFmtId="10" fontId="28" fillId="0" borderId="4" xfId="0" applyNumberFormat="1" applyFont="1" applyBorder="1" applyAlignment="1">
      <alignment horizontal="center"/>
    </xf>
    <xf numFmtId="10" fontId="28" fillId="0" borderId="4" xfId="0" applyNumberFormat="1" applyFont="1" applyBorder="1" applyAlignment="1">
      <alignment horizontal="center" vertical="center"/>
    </xf>
    <xf numFmtId="0" fontId="28" fillId="0" borderId="0" xfId="0" applyFont="1" applyAlignment="1">
      <alignment horizontal="left" vertical="distributed"/>
    </xf>
    <xf numFmtId="4" fontId="37" fillId="0" borderId="11" xfId="0" applyNumberFormat="1" applyFont="1" applyBorder="1" applyAlignment="1">
      <alignment horizontal="center"/>
    </xf>
    <xf numFmtId="4" fontId="28" fillId="0" borderId="11" xfId="0" applyNumberFormat="1" applyFont="1" applyBorder="1" applyAlignment="1">
      <alignment horizontal="center" vertical="center"/>
    </xf>
    <xf numFmtId="10" fontId="28" fillId="0" borderId="11" xfId="0" applyNumberFormat="1" applyFont="1" applyBorder="1" applyAlignment="1">
      <alignment horizontal="center"/>
    </xf>
    <xf numFmtId="0" fontId="28" fillId="0" borderId="4" xfId="0" applyFont="1" applyBorder="1" applyAlignment="1">
      <alignment horizontal="center" vertical="center"/>
    </xf>
    <xf numFmtId="0" fontId="86" fillId="0" borderId="4" xfId="0" applyFont="1" applyBorder="1" applyAlignment="1">
      <alignment horizontal="center"/>
    </xf>
    <xf numFmtId="0" fontId="14" fillId="0" borderId="0" xfId="0" applyFont="1" applyAlignment="1">
      <alignment horizontal="left" vertical="distributed"/>
    </xf>
    <xf numFmtId="0" fontId="74" fillId="0" borderId="11" xfId="0" applyFont="1" applyBorder="1" applyAlignment="1">
      <alignment horizontal="left" vertical="distributed"/>
    </xf>
    <xf numFmtId="0" fontId="74"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3" fillId="5" borderId="0" xfId="0" applyFont="1" applyFill="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4" fontId="22" fillId="0" borderId="7" xfId="3" applyNumberFormat="1" applyFont="1" applyBorder="1" applyAlignment="1">
      <alignment horizontal="left" vertical="distributed"/>
    </xf>
    <xf numFmtId="4" fontId="22" fillId="0" borderId="0" xfId="3" applyNumberFormat="1" applyFont="1" applyAlignment="1">
      <alignment horizontal="left" vertical="distributed"/>
    </xf>
    <xf numFmtId="0" fontId="28" fillId="0" borderId="3" xfId="3" applyFont="1" applyBorder="1" applyAlignment="1">
      <alignment horizontal="center" vertical="distributed"/>
    </xf>
    <xf numFmtId="0" fontId="20" fillId="0" borderId="4" xfId="3" applyFont="1" applyBorder="1" applyAlignment="1">
      <alignment horizontal="left" vertical="distributed"/>
    </xf>
    <xf numFmtId="0" fontId="18" fillId="0" borderId="4" xfId="3" applyFont="1" applyBorder="1" applyAlignment="1">
      <alignment horizontal="left" vertical="distributed"/>
    </xf>
    <xf numFmtId="0" fontId="89" fillId="0" borderId="0" xfId="3" applyFont="1" applyAlignment="1">
      <alignment horizontal="left" vertical="distributed"/>
    </xf>
    <xf numFmtId="4" fontId="20"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0" fontId="20" fillId="0" borderId="11" xfId="0" applyFont="1" applyBorder="1" applyAlignment="1">
      <alignment horizontal="left" vertical="center" wrapText="1"/>
    </xf>
    <xf numFmtId="0" fontId="20" fillId="0" borderId="1" xfId="0" applyFont="1" applyBorder="1" applyAlignment="1">
      <alignment horizontal="left" vertical="center" wrapText="1"/>
    </xf>
    <xf numFmtId="0" fontId="20" fillId="0" borderId="12" xfId="0" applyFont="1" applyBorder="1" applyAlignment="1">
      <alignment horizontal="left" vertical="center" wrapText="1"/>
    </xf>
    <xf numFmtId="0" fontId="20" fillId="0" borderId="4" xfId="0" applyFont="1" applyBorder="1" applyAlignment="1">
      <alignment vertical="center"/>
    </xf>
    <xf numFmtId="0" fontId="20" fillId="0" borderId="11" xfId="0" applyFont="1" applyBorder="1" applyAlignment="1">
      <alignment horizontal="left" vertical="center"/>
    </xf>
    <xf numFmtId="0" fontId="20" fillId="0" borderId="1" xfId="0" applyFont="1" applyBorder="1" applyAlignment="1">
      <alignment horizontal="left" vertical="center"/>
    </xf>
    <xf numFmtId="0" fontId="20" fillId="0" borderId="12" xfId="0" applyFont="1" applyBorder="1" applyAlignment="1">
      <alignment horizontal="left" vertical="center"/>
    </xf>
    <xf numFmtId="0" fontId="89" fillId="0" borderId="0" xfId="0" applyFont="1" applyAlignment="1">
      <alignment horizontal="left"/>
    </xf>
    <xf numFmtId="0" fontId="20" fillId="0" borderId="37" xfId="0" applyFont="1" applyBorder="1" applyAlignment="1">
      <alignment horizontal="left" vertical="center"/>
    </xf>
    <xf numFmtId="0" fontId="20" fillId="0" borderId="38" xfId="0" applyFont="1" applyBorder="1" applyAlignment="1">
      <alignment horizontal="left" vertical="center"/>
    </xf>
    <xf numFmtId="0" fontId="20" fillId="0" borderId="29"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0" xfId="0" applyFont="1" applyBorder="1" applyAlignment="1">
      <alignment horizontal="center" vertical="center"/>
    </xf>
    <xf numFmtId="0" fontId="20" fillId="0" borderId="34" xfId="0" applyFont="1" applyBorder="1" applyAlignment="1">
      <alignment horizontal="center" vertical="center"/>
    </xf>
    <xf numFmtId="4" fontId="33" fillId="0" borderId="5" xfId="0" applyNumberFormat="1" applyFont="1" applyBorder="1" applyAlignment="1">
      <alignment horizontal="center"/>
    </xf>
    <xf numFmtId="4" fontId="33" fillId="0" borderId="10" xfId="0" applyNumberFormat="1" applyFont="1" applyBorder="1" applyAlignment="1">
      <alignment horizontal="center"/>
    </xf>
    <xf numFmtId="4" fontId="33" fillId="0" borderId="6" xfId="0" applyNumberFormat="1" applyFont="1" applyBorder="1" applyAlignment="1">
      <alignment horizontal="center"/>
    </xf>
    <xf numFmtId="4" fontId="33" fillId="0" borderId="4" xfId="0" applyNumberFormat="1" applyFont="1" applyBorder="1" applyAlignment="1">
      <alignment horizontal="center"/>
    </xf>
    <xf numFmtId="4" fontId="37" fillId="0" borderId="5" xfId="0" applyNumberFormat="1" applyFont="1" applyBorder="1" applyAlignment="1">
      <alignment horizontal="center"/>
    </xf>
    <xf numFmtId="4" fontId="37" fillId="0" borderId="10" xfId="0" applyNumberFormat="1" applyFont="1" applyBorder="1" applyAlignment="1">
      <alignment horizontal="center"/>
    </xf>
    <xf numFmtId="4" fontId="37" fillId="0" borderId="6" xfId="0" applyNumberFormat="1" applyFont="1" applyBorder="1" applyAlignment="1">
      <alignment horizontal="center"/>
    </xf>
    <xf numFmtId="4" fontId="51" fillId="0" borderId="10" xfId="0" applyNumberFormat="1" applyFont="1" applyBorder="1" applyAlignment="1">
      <alignment horizontal="center"/>
    </xf>
    <xf numFmtId="4" fontId="51" fillId="0" borderId="6" xfId="0" applyNumberFormat="1" applyFont="1" applyBorder="1" applyAlignment="1">
      <alignment horizontal="center"/>
    </xf>
    <xf numFmtId="0" fontId="37" fillId="0" borderId="2" xfId="0" applyFont="1" applyBorder="1" applyAlignment="1">
      <alignment horizontal="left" vertical="justify" wrapText="1"/>
    </xf>
    <xf numFmtId="3" fontId="37" fillId="0" borderId="11" xfId="0" applyNumberFormat="1" applyFont="1" applyBorder="1" applyAlignment="1">
      <alignment horizontal="left"/>
    </xf>
    <xf numFmtId="3" fontId="37" fillId="0" borderId="1" xfId="0" applyNumberFormat="1" applyFont="1" applyBorder="1" applyAlignment="1">
      <alignment horizontal="left"/>
    </xf>
    <xf numFmtId="3" fontId="37" fillId="0" borderId="12" xfId="0" applyNumberFormat="1" applyFont="1" applyBorder="1" applyAlignment="1">
      <alignment horizontal="left"/>
    </xf>
    <xf numFmtId="0" fontId="19" fillId="0" borderId="0" xfId="0" applyFont="1" applyAlignment="1">
      <alignment horizontal="left" vertical="distributed"/>
    </xf>
    <xf numFmtId="0" fontId="6" fillId="0" borderId="0" xfId="0" applyFont="1" applyAlignment="1">
      <alignment horizontal="left"/>
    </xf>
    <xf numFmtId="4" fontId="33" fillId="0" borderId="3" xfId="0" applyNumberFormat="1" applyFont="1" applyBorder="1" applyAlignment="1">
      <alignment horizontal="center"/>
    </xf>
    <xf numFmtId="4" fontId="33" fillId="0" borderId="9" xfId="0" applyNumberFormat="1" applyFont="1" applyBorder="1" applyAlignment="1">
      <alignment horizontal="center"/>
    </xf>
    <xf numFmtId="0" fontId="90" fillId="0" borderId="0" xfId="0" applyFont="1" applyAlignment="1">
      <alignment horizontal="left" vertical="distributed" wrapText="1"/>
    </xf>
    <xf numFmtId="0" fontId="31" fillId="0" borderId="1" xfId="0" applyFont="1" applyBorder="1" applyAlignment="1">
      <alignment horizontal="left" vertical="distributed"/>
    </xf>
    <xf numFmtId="4" fontId="21" fillId="0" borderId="4" xfId="0" applyNumberFormat="1" applyFont="1" applyBorder="1" applyAlignment="1">
      <alignment horizontal="center" vertical="distributed"/>
    </xf>
    <xf numFmtId="4" fontId="33" fillId="0" borderId="2" xfId="0" applyNumberFormat="1" applyFont="1" applyBorder="1" applyAlignment="1">
      <alignment horizontal="center"/>
    </xf>
    <xf numFmtId="4" fontId="33" fillId="0" borderId="0" xfId="0" applyNumberFormat="1" applyFont="1" applyAlignment="1">
      <alignment horizontal="center"/>
    </xf>
    <xf numFmtId="0" fontId="31" fillId="0" borderId="3" xfId="0" applyFont="1" applyBorder="1" applyAlignment="1">
      <alignment horizontal="left" vertical="distributed" wrapText="1"/>
    </xf>
    <xf numFmtId="3" fontId="91" fillId="0" borderId="23" xfId="0" applyNumberFormat="1" applyFont="1" applyBorder="1" applyAlignment="1">
      <alignment horizontal="left" vertical="distributed"/>
    </xf>
    <xf numFmtId="3" fontId="91" fillId="0" borderId="3" xfId="0" applyNumberFormat="1" applyFont="1" applyBorder="1" applyAlignment="1">
      <alignment horizontal="left" vertical="distributed"/>
    </xf>
    <xf numFmtId="0" fontId="89" fillId="0" borderId="0" xfId="0" applyFont="1" applyAlignment="1">
      <alignment horizontal="left" vertical="distributed"/>
    </xf>
    <xf numFmtId="0" fontId="31" fillId="0" borderId="0" xfId="0" applyFont="1" applyAlignment="1">
      <alignment horizontal="left" vertical="distributed" wrapText="1"/>
    </xf>
    <xf numFmtId="0" fontId="31" fillId="0" borderId="1" xfId="0" applyFont="1" applyBorder="1" applyAlignment="1">
      <alignment horizontal="center" vertical="distributed"/>
    </xf>
    <xf numFmtId="0" fontId="39" fillId="0" borderId="0" xfId="0" applyFont="1" applyAlignment="1">
      <alignment horizontal="left" vertical="distributed"/>
    </xf>
    <xf numFmtId="0" fontId="21" fillId="0" borderId="0" xfId="0" applyFont="1" applyAlignment="1">
      <alignment horizontal="left" vertical="distributed" wrapText="1"/>
    </xf>
    <xf numFmtId="0" fontId="21" fillId="0" borderId="0" xfId="0" applyFont="1" applyAlignment="1">
      <alignment horizontal="left" vertical="distributed"/>
    </xf>
    <xf numFmtId="4" fontId="63" fillId="0" borderId="1" xfId="0" applyNumberFormat="1" applyFont="1" applyBorder="1" applyAlignment="1">
      <alignment horizontal="center" vertical="center" wrapText="1"/>
    </xf>
    <xf numFmtId="0" fontId="28" fillId="0" borderId="13" xfId="0" applyFont="1" applyBorder="1" applyAlignment="1">
      <alignment horizontal="left" vertical="distributed"/>
    </xf>
    <xf numFmtId="0" fontId="28" fillId="0" borderId="15" xfId="0" applyFont="1" applyBorder="1" applyAlignment="1">
      <alignment horizontal="left" vertical="distributed"/>
    </xf>
    <xf numFmtId="0" fontId="28" fillId="0" borderId="14" xfId="0" applyFont="1" applyBorder="1" applyAlignment="1">
      <alignment horizontal="left" vertical="distributed"/>
    </xf>
    <xf numFmtId="0" fontId="84" fillId="6" borderId="25" xfId="0" applyFont="1" applyFill="1" applyBorder="1" applyAlignment="1">
      <alignment horizontal="center"/>
    </xf>
    <xf numFmtId="0" fontId="84" fillId="6" borderId="27" xfId="0" applyFont="1" applyFill="1" applyBorder="1" applyAlignment="1">
      <alignment horizontal="center"/>
    </xf>
    <xf numFmtId="0" fontId="50" fillId="0" borderId="25" xfId="0" applyFont="1" applyBorder="1" applyAlignment="1">
      <alignment horizontal="center"/>
    </xf>
    <xf numFmtId="0" fontId="50" fillId="0" borderId="26" xfId="0" applyFont="1" applyBorder="1" applyAlignment="1">
      <alignment horizontal="center"/>
    </xf>
    <xf numFmtId="0" fontId="84" fillId="6" borderId="24" xfId="0" applyFont="1" applyFill="1" applyBorder="1" applyAlignment="1">
      <alignment horizontal="center"/>
    </xf>
    <xf numFmtId="0" fontId="84" fillId="6" borderId="42" xfId="0" applyFont="1" applyFill="1" applyBorder="1" applyAlignment="1">
      <alignment horizontal="center"/>
    </xf>
    <xf numFmtId="0" fontId="85" fillId="0" borderId="0" xfId="0" applyFont="1" applyAlignment="1">
      <alignment horizontal="center"/>
    </xf>
    <xf numFmtId="0" fontId="33" fillId="0" borderId="0" xfId="0" applyFont="1" applyAlignment="1">
      <alignment horizontal="left" vertical="center" wrapText="1"/>
    </xf>
    <xf numFmtId="0" fontId="82" fillId="0" borderId="0" xfId="0" applyFont="1" applyAlignment="1">
      <alignment horizontal="left" wrapText="1"/>
    </xf>
    <xf numFmtId="3" fontId="25" fillId="0" borderId="0" xfId="0" applyNumberFormat="1" applyFont="1" applyAlignment="1">
      <alignment horizontal="left" vertical="distributed"/>
    </xf>
    <xf numFmtId="3" fontId="33" fillId="0" borderId="0" xfId="0" applyNumberFormat="1" applyFont="1" applyAlignment="1">
      <alignment horizontal="left" vertical="distributed"/>
    </xf>
    <xf numFmtId="0" fontId="37" fillId="0" borderId="0" xfId="0" applyFont="1" applyAlignment="1">
      <alignment horizontal="left" vertical="center" wrapText="1"/>
    </xf>
    <xf numFmtId="0" fontId="21" fillId="0" borderId="3" xfId="0" applyFont="1" applyBorder="1" applyAlignment="1">
      <alignment horizontal="center" vertical="center" wrapText="1"/>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4" fillId="5" borderId="0" xfId="0" applyFont="1" applyFill="1" applyAlignment="1">
      <alignment horizontal="left" vertical="distributed"/>
    </xf>
    <xf numFmtId="0" fontId="0" fillId="5" borderId="0" xfId="0" applyFill="1" applyAlignment="1">
      <alignment horizontal="left" vertical="distributed"/>
    </xf>
    <xf numFmtId="4" fontId="74"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4" fillId="0" borderId="0" xfId="0" applyFont="1" applyAlignment="1">
      <alignment horizontal="left" vertical="distributed"/>
    </xf>
    <xf numFmtId="0" fontId="7" fillId="5" borderId="0" xfId="0" applyFont="1" applyFill="1" applyAlignment="1">
      <alignment horizontal="left" vertical="distributed"/>
    </xf>
    <xf numFmtId="0" fontId="6" fillId="0" borderId="8" xfId="0" applyFont="1" applyBorder="1" applyAlignment="1">
      <alignment horizontal="left" vertical="distributed" wrapText="1"/>
    </xf>
    <xf numFmtId="0" fontId="103" fillId="0" borderId="0" xfId="0" applyFont="1" applyBorder="1" applyAlignment="1">
      <alignment horizontal="left" wrapText="1"/>
    </xf>
    <xf numFmtId="0" fontId="103" fillId="0" borderId="0" xfId="0" applyFont="1" applyBorder="1" applyAlignment="1">
      <alignment horizontal="center" wrapText="1"/>
    </xf>
  </cellXfs>
  <cellStyles count="7">
    <cellStyle name="Good" xfId="5" builtinId="26"/>
    <cellStyle name="Hyperlink" xfId="2" builtinId="8"/>
    <cellStyle name="Neutral" xfId="6" builtinId="28"/>
    <cellStyle name="Normal" xfId="0" builtinId="0"/>
    <cellStyle name="Normal 2" xfId="3" xr:uid="{290F38EE-D218-4C9F-B5AC-9B914372B9D7}"/>
    <cellStyle name="Normal 2 2" xfId="4" xr:uid="{F46F68E1-E7B6-4B1E-AC7E-C073C59FE061}"/>
    <cellStyle name="Percent" xfId="1" builtinId="5"/>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ciri\Desktop\ADR\2.%20machete%20trimise%20la%20Jeni\5.%20universitati\5.%20Anexa%20nr.%2012%20Model%20%20Macheta%20privind%20analiza%20si%20previziunea%20financiara%20%20universitati%20V1%20de%20verificat%20modul%20de%20calc%20procent.xlsx" TargetMode="External"/><Relationship Id="rId1" Type="http://schemas.openxmlformats.org/officeDocument/2006/relationships/externalLinkPath" Target="/Users/cciri/Desktop/ADR/2.%20machete%20trimise%20la%20Jeni/5.%20universitati/5.%20Anexa%20nr.%2012%20Model%20%20Macheta%20privind%20analiza%20si%20previziunea%20financiara%20%20universitati%20V1%20de%20verificat%20modul%20de%20calc%20proc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ere"/>
      <sheetName val="Buget cerere"/>
      <sheetName val="Deviz general"/>
      <sheetName val="Investitie"/>
      <sheetName val="Proiectii financiare_V,Ch act"/>
      <sheetName val="Proiectii financiare marginale"/>
      <sheetName val="Rentabilitate investitie"/>
      <sheetName val="Sustenabilitate proiect"/>
      <sheetName val="calc val rezid"/>
    </sheetNames>
    <sheetDataSet>
      <sheetData sheetId="0"/>
      <sheetData sheetId="1"/>
      <sheetData sheetId="2">
        <row r="14">
          <cell r="E14">
            <v>0</v>
          </cell>
        </row>
        <row r="19">
          <cell r="E19">
            <v>0</v>
          </cell>
        </row>
        <row r="50">
          <cell r="E50">
            <v>0</v>
          </cell>
        </row>
        <row r="51">
          <cell r="E51">
            <v>0</v>
          </cell>
        </row>
        <row r="52">
          <cell r="E52">
            <v>0</v>
          </cell>
        </row>
        <row r="55">
          <cell r="E55">
            <v>0</v>
          </cell>
        </row>
        <row r="56">
          <cell r="C56">
            <v>0</v>
          </cell>
        </row>
        <row r="63">
          <cell r="C63">
            <v>0</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940EC-DE32-4B44-98E7-6F4E9710ACB1}">
  <sheetPr>
    <tabColor rgb="FF7030A0"/>
  </sheetPr>
  <dimension ref="A1:C42"/>
  <sheetViews>
    <sheetView topLeftCell="A7" workbookViewId="0">
      <selection activeCell="A8" sqref="A8:XFD9"/>
    </sheetView>
  </sheetViews>
  <sheetFormatPr defaultColWidth="9.109375" defaultRowHeight="15.6" x14ac:dyDescent="0.3"/>
  <cols>
    <col min="1" max="1" width="44.5546875" style="3" customWidth="1"/>
    <col min="2" max="2" width="91.109375" style="3" customWidth="1"/>
  </cols>
  <sheetData>
    <row r="1" spans="1:3" s="1" customFormat="1" ht="136.19999999999999" customHeight="1" x14ac:dyDescent="0.25">
      <c r="A1" s="454" t="s">
        <v>474</v>
      </c>
      <c r="B1" s="454"/>
    </row>
    <row r="2" spans="1:3" s="1" customFormat="1" ht="15.75" customHeight="1" x14ac:dyDescent="0.25">
      <c r="A2" s="455" t="s">
        <v>440</v>
      </c>
      <c r="B2" s="455"/>
    </row>
    <row r="3" spans="1:3" ht="15.75" customHeight="1" x14ac:dyDescent="0.3">
      <c r="A3" s="2"/>
      <c r="B3" s="2"/>
    </row>
    <row r="4" spans="1:3" ht="15.75" customHeight="1" x14ac:dyDescent="0.3">
      <c r="A4" s="359" t="s">
        <v>0</v>
      </c>
      <c r="B4" s="360" t="s">
        <v>1</v>
      </c>
    </row>
    <row r="5" spans="1:3" ht="63" customHeight="1" x14ac:dyDescent="0.3">
      <c r="A5" s="361"/>
      <c r="B5" s="542" t="s">
        <v>475</v>
      </c>
    </row>
    <row r="6" spans="1:3" ht="35.25" customHeight="1" x14ac:dyDescent="0.3">
      <c r="A6" s="361"/>
      <c r="B6" s="363" t="s">
        <v>476</v>
      </c>
    </row>
    <row r="7" spans="1:3" ht="38.4" customHeight="1" x14ac:dyDescent="0.3">
      <c r="A7" s="361"/>
      <c r="B7" s="363" t="s">
        <v>477</v>
      </c>
    </row>
    <row r="8" spans="1:3" ht="21.6" customHeight="1" x14ac:dyDescent="0.3">
      <c r="A8" s="361"/>
      <c r="B8" s="404" t="s">
        <v>439</v>
      </c>
    </row>
    <row r="9" spans="1:3" ht="36.75" customHeight="1" x14ac:dyDescent="0.3">
      <c r="A9" s="361"/>
      <c r="B9" s="403" t="s">
        <v>478</v>
      </c>
    </row>
    <row r="10" spans="1:3" ht="35.25" customHeight="1" x14ac:dyDescent="0.3">
      <c r="A10" s="361"/>
      <c r="B10" s="363" t="s">
        <v>479</v>
      </c>
    </row>
    <row r="11" spans="1:3" ht="32.25" customHeight="1" x14ac:dyDescent="0.3">
      <c r="A11" s="450"/>
      <c r="B11" s="451"/>
    </row>
    <row r="12" spans="1:3" x14ac:dyDescent="0.3">
      <c r="A12" s="452" t="s">
        <v>2</v>
      </c>
      <c r="B12" s="452"/>
    </row>
    <row r="13" spans="1:3" ht="105" customHeight="1" x14ac:dyDescent="0.3">
      <c r="A13" s="456" t="s">
        <v>319</v>
      </c>
      <c r="B13" s="457"/>
      <c r="C13" s="4"/>
    </row>
    <row r="14" spans="1:3" ht="15.6" customHeight="1" x14ac:dyDescent="0.3">
      <c r="A14" s="358"/>
      <c r="B14" s="358"/>
      <c r="C14" s="4"/>
    </row>
    <row r="15" spans="1:3" ht="15.75" customHeight="1" x14ac:dyDescent="0.3">
      <c r="A15" s="452" t="s">
        <v>3</v>
      </c>
      <c r="B15" s="452"/>
    </row>
    <row r="16" spans="1:3" ht="15.75" customHeight="1" x14ac:dyDescent="0.3">
      <c r="A16" s="452" t="s">
        <v>4</v>
      </c>
      <c r="B16" s="452"/>
    </row>
    <row r="17" spans="1:2" ht="33" customHeight="1" x14ac:dyDescent="0.3">
      <c r="A17" s="452" t="s">
        <v>5</v>
      </c>
      <c r="B17" s="452"/>
    </row>
    <row r="18" spans="1:2" ht="15.75" customHeight="1" x14ac:dyDescent="0.3">
      <c r="A18" s="453" t="s">
        <v>6</v>
      </c>
      <c r="B18" s="453"/>
    </row>
    <row r="19" spans="1:2" ht="15.75" customHeight="1" x14ac:dyDescent="0.3">
      <c r="A19" s="453" t="s">
        <v>7</v>
      </c>
      <c r="B19" s="453"/>
    </row>
    <row r="21" spans="1:2" x14ac:dyDescent="0.3">
      <c r="A21" s="3" t="s">
        <v>8</v>
      </c>
    </row>
    <row r="23" spans="1:2" ht="17.399999999999999" x14ac:dyDescent="0.3">
      <c r="A23" s="5" t="s">
        <v>9</v>
      </c>
    </row>
    <row r="24" spans="1:2" ht="31.5" customHeight="1" x14ac:dyDescent="0.3">
      <c r="A24" s="357" t="s">
        <v>10</v>
      </c>
      <c r="B24" s="7" t="s">
        <v>11</v>
      </c>
    </row>
    <row r="25" spans="1:2" ht="48" customHeight="1" x14ac:dyDescent="0.3">
      <c r="A25" s="357" t="s">
        <v>12</v>
      </c>
      <c r="B25" s="8" t="s">
        <v>13</v>
      </c>
    </row>
    <row r="26" spans="1:2" ht="46.8" x14ac:dyDescent="0.3">
      <c r="A26" s="356" t="s">
        <v>14</v>
      </c>
      <c r="B26" s="8" t="s">
        <v>15</v>
      </c>
    </row>
    <row r="27" spans="1:2" x14ac:dyDescent="0.3">
      <c r="A27" s="356" t="s">
        <v>307</v>
      </c>
      <c r="B27" s="7" t="s">
        <v>16</v>
      </c>
    </row>
    <row r="28" spans="1:2" x14ac:dyDescent="0.3">
      <c r="A28" s="356" t="s">
        <v>17</v>
      </c>
      <c r="B28" s="7" t="s">
        <v>18</v>
      </c>
    </row>
    <row r="29" spans="1:2" x14ac:dyDescent="0.3">
      <c r="A29" s="372" t="s">
        <v>342</v>
      </c>
    </row>
    <row r="30" spans="1:2" x14ac:dyDescent="0.3">
      <c r="A30" s="9"/>
    </row>
    <row r="31" spans="1:2" ht="17.399999999999999" x14ac:dyDescent="0.3">
      <c r="A31" s="5" t="s">
        <v>19</v>
      </c>
    </row>
    <row r="32" spans="1:2" ht="46.8" hidden="1" x14ac:dyDescent="0.3">
      <c r="A32" s="6" t="s">
        <v>20</v>
      </c>
      <c r="B32" s="10" t="s">
        <v>21</v>
      </c>
    </row>
    <row r="33" spans="1:2" ht="46.8" hidden="1" x14ac:dyDescent="0.3">
      <c r="A33" s="6" t="s">
        <v>22</v>
      </c>
      <c r="B33" s="8" t="s">
        <v>23</v>
      </c>
    </row>
    <row r="34" spans="1:2" ht="31.2" customHeight="1" x14ac:dyDescent="0.3">
      <c r="A34" s="356" t="s">
        <v>307</v>
      </c>
      <c r="B34" s="7" t="s">
        <v>24</v>
      </c>
    </row>
    <row r="35" spans="1:2" x14ac:dyDescent="0.3">
      <c r="A35" s="356" t="s">
        <v>17</v>
      </c>
      <c r="B35" s="7" t="s">
        <v>18</v>
      </c>
    </row>
    <row r="36" spans="1:2" x14ac:dyDescent="0.3">
      <c r="A36" s="11"/>
    </row>
    <row r="41" spans="1:2" ht="31.2" customHeight="1" x14ac:dyDescent="0.3">
      <c r="A41" s="449" t="s">
        <v>25</v>
      </c>
      <c r="B41" s="449"/>
    </row>
    <row r="42" spans="1:2" ht="35.4" customHeight="1" x14ac:dyDescent="0.3">
      <c r="A42" s="449" t="s">
        <v>26</v>
      </c>
      <c r="B42" s="449"/>
    </row>
  </sheetData>
  <mergeCells count="12">
    <mergeCell ref="A1:B1"/>
    <mergeCell ref="A2:B2"/>
    <mergeCell ref="A12:B12"/>
    <mergeCell ref="A13:B13"/>
    <mergeCell ref="A15:B15"/>
    <mergeCell ref="A41:B41"/>
    <mergeCell ref="A42:B42"/>
    <mergeCell ref="A11:B11"/>
    <mergeCell ref="A17:B17"/>
    <mergeCell ref="A18:B18"/>
    <mergeCell ref="A19:B19"/>
    <mergeCell ref="A16:B16"/>
  </mergeCells>
  <hyperlinks>
    <hyperlink ref="A32" location="'3 Analiza financiara-indicatori'!A1" display="3 Analiza financiara - indicatori" xr:uid="{FC2C8DFD-0BC2-4808-83A1-2F7019AE8511}"/>
    <hyperlink ref="A33" location="'4 Risc beneficiar'!A1" display="4 Risc beneficiar" xr:uid="{28FCDDFD-F7CF-4E17-BD5C-CF6CAB6B4ED5}"/>
    <hyperlink ref="A24" location="'Buget cerere'!A1" display="Buget cerere" xr:uid="{96218529-8B81-4DB2-8EEF-FE1CACA396EB}"/>
    <hyperlink ref="A25" location="Investitie!A1" display=" Investitie" xr:uid="{44FB809B-9D0C-459C-ADE8-2CC07E92233D}"/>
    <hyperlink ref="A26" location="'Proiectii financiare_V,Ch act'!A1" display="Proiectii financiare_V,Ch act" xr:uid="{82618F0B-3879-46E6-B347-1B514425A45B}"/>
    <hyperlink ref="A27" location="'Proiectii financiare marginale'!A1" display="Proiectii financiare_marginal" xr:uid="{A8A234EB-AFF4-43B8-AA4B-ADBD4CB3CBCB}"/>
    <hyperlink ref="A28" location="'Rentabilitate investitie'!A1" display="Rentabilitate investitie" xr:uid="{4FC080B1-10A7-4E99-9361-DFF76ADE343C}"/>
    <hyperlink ref="A34" location="'Proiectii financiare marginale'!A1" display="Proiectii financiare_marginale" xr:uid="{53FAF931-197F-4AB2-9A2E-F380BB9FA61A}"/>
    <hyperlink ref="A35" location="'Rentabilitate investitie'!A1" display="Rentabilitate investitie" xr:uid="{94802ADC-3CAE-4A92-8717-55CBCFC697EC}"/>
    <hyperlink ref="A29" location="'Deviz general'!A1" display="Deviz general" xr:uid="{EDA79855-9066-451F-B934-711A903B3ADB}"/>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01CF7-BCD9-4E71-8004-1E05E032FAA3}">
  <sheetPr>
    <tabColor theme="4"/>
  </sheetPr>
  <dimension ref="A1:O76"/>
  <sheetViews>
    <sheetView topLeftCell="B61" workbookViewId="0">
      <selection activeCell="D67" sqref="D67:H67"/>
    </sheetView>
  </sheetViews>
  <sheetFormatPr defaultColWidth="9.109375" defaultRowHeight="14.4" x14ac:dyDescent="0.3"/>
  <cols>
    <col min="1" max="1" width="6" style="12" customWidth="1"/>
    <col min="2" max="2" width="56.44140625" style="13" customWidth="1"/>
    <col min="3" max="4" width="17.44140625" style="14" customWidth="1"/>
    <col min="5" max="5" width="17.44140625" style="15" customWidth="1"/>
    <col min="6" max="7" width="17.44140625" style="14" customWidth="1"/>
    <col min="8" max="12" width="17.44140625" style="15" customWidth="1"/>
    <col min="13" max="13" width="9.109375" style="16"/>
    <col min="14" max="15" width="13.109375" style="16" customWidth="1"/>
    <col min="16" max="16384" width="9.109375" style="17"/>
  </cols>
  <sheetData>
    <row r="1" spans="1:15" ht="20.399999999999999" x14ac:dyDescent="0.3">
      <c r="A1" s="463" t="s">
        <v>308</v>
      </c>
      <c r="B1" s="463"/>
      <c r="C1" s="463"/>
      <c r="D1" s="463"/>
      <c r="E1" s="463"/>
      <c r="F1" s="463"/>
      <c r="G1" s="463"/>
      <c r="H1" s="463"/>
      <c r="I1" s="463"/>
      <c r="J1" s="402"/>
      <c r="K1" s="402"/>
      <c r="L1" s="402"/>
    </row>
    <row r="6" spans="1:15" ht="74.25" customHeight="1" x14ac:dyDescent="0.3">
      <c r="A6" s="18" t="s">
        <v>27</v>
      </c>
      <c r="B6" s="19" t="s">
        <v>28</v>
      </c>
      <c r="C6" s="464" t="s">
        <v>29</v>
      </c>
      <c r="D6" s="465"/>
      <c r="E6" s="22" t="s">
        <v>30</v>
      </c>
      <c r="F6" s="464" t="s">
        <v>31</v>
      </c>
      <c r="G6" s="465"/>
      <c r="H6" s="22" t="s">
        <v>32</v>
      </c>
      <c r="I6" s="22" t="s">
        <v>33</v>
      </c>
      <c r="J6" s="22"/>
      <c r="K6" s="22"/>
      <c r="L6" s="22"/>
      <c r="M6" s="22" t="s">
        <v>34</v>
      </c>
      <c r="N6" s="22" t="s">
        <v>35</v>
      </c>
      <c r="O6" s="23"/>
    </row>
    <row r="7" spans="1:15" x14ac:dyDescent="0.3">
      <c r="A7" s="24"/>
      <c r="B7" s="25"/>
      <c r="C7" s="26" t="s">
        <v>36</v>
      </c>
      <c r="D7" s="26" t="s">
        <v>37</v>
      </c>
      <c r="E7" s="27"/>
      <c r="F7" s="28" t="s">
        <v>36</v>
      </c>
      <c r="G7" s="28" t="s">
        <v>38</v>
      </c>
      <c r="H7" s="27"/>
      <c r="I7" s="27"/>
      <c r="J7" s="27"/>
      <c r="K7" s="27"/>
      <c r="L7" s="27"/>
      <c r="M7" s="29"/>
      <c r="N7" s="29"/>
    </row>
    <row r="8" spans="1:15" s="34" customFormat="1" ht="18.75" customHeight="1" x14ac:dyDescent="0.3">
      <c r="A8" s="30">
        <v>1</v>
      </c>
      <c r="B8" s="30">
        <v>2</v>
      </c>
      <c r="C8" s="30">
        <v>3</v>
      </c>
      <c r="D8" s="30">
        <v>4</v>
      </c>
      <c r="E8" s="31" t="s">
        <v>39</v>
      </c>
      <c r="F8" s="30">
        <v>6</v>
      </c>
      <c r="G8" s="30">
        <v>7</v>
      </c>
      <c r="H8" s="31" t="s">
        <v>40</v>
      </c>
      <c r="I8" s="31" t="s">
        <v>41</v>
      </c>
      <c r="J8" s="31"/>
      <c r="K8" s="31"/>
      <c r="L8" s="31"/>
      <c r="M8" s="32"/>
      <c r="N8" s="32"/>
      <c r="O8" s="33"/>
    </row>
    <row r="9" spans="1:15" x14ac:dyDescent="0.3">
      <c r="A9" s="35">
        <v>1</v>
      </c>
      <c r="B9" s="461" t="s">
        <v>320</v>
      </c>
      <c r="C9" s="462"/>
      <c r="D9" s="462"/>
      <c r="E9" s="462"/>
      <c r="F9" s="462"/>
      <c r="G9" s="462"/>
      <c r="H9" s="462"/>
      <c r="I9" s="462"/>
      <c r="J9" s="401"/>
      <c r="K9" s="401"/>
      <c r="L9" s="401"/>
      <c r="M9" s="36"/>
      <c r="N9" s="36"/>
    </row>
    <row r="10" spans="1:15" x14ac:dyDescent="0.3">
      <c r="A10" s="35" t="s">
        <v>42</v>
      </c>
      <c r="B10" s="37" t="s">
        <v>324</v>
      </c>
      <c r="C10" s="38">
        <v>0</v>
      </c>
      <c r="D10" s="38">
        <v>0</v>
      </c>
      <c r="E10" s="27">
        <f>C10+D10</f>
        <v>0</v>
      </c>
      <c r="F10" s="38">
        <v>0</v>
      </c>
      <c r="G10" s="38">
        <v>0</v>
      </c>
      <c r="H10" s="27">
        <f>F10+G10</f>
        <v>0</v>
      </c>
      <c r="I10" s="27">
        <f>E10+H10</f>
        <v>0</v>
      </c>
      <c r="J10" s="27"/>
      <c r="K10" s="406" t="e">
        <f>E10/E52</f>
        <v>#DIV/0!</v>
      </c>
      <c r="L10" s="20" t="s">
        <v>441</v>
      </c>
      <c r="M10" s="36"/>
      <c r="N10" s="36"/>
    </row>
    <row r="11" spans="1:15" x14ac:dyDescent="0.3">
      <c r="A11" s="35" t="s">
        <v>44</v>
      </c>
      <c r="B11" s="37" t="s">
        <v>43</v>
      </c>
      <c r="C11" s="38">
        <v>0</v>
      </c>
      <c r="D11" s="38">
        <v>0</v>
      </c>
      <c r="E11" s="27">
        <f>C11+D11</f>
        <v>0</v>
      </c>
      <c r="F11" s="38">
        <v>0</v>
      </c>
      <c r="G11" s="38">
        <v>0</v>
      </c>
      <c r="H11" s="27">
        <f>F11+G11</f>
        <v>0</v>
      </c>
      <c r="I11" s="27">
        <f>E11+H11</f>
        <v>0</v>
      </c>
      <c r="J11" s="27"/>
      <c r="K11" s="27"/>
      <c r="L11" s="27"/>
      <c r="M11" s="36"/>
      <c r="N11" s="36"/>
    </row>
    <row r="12" spans="1:15" x14ac:dyDescent="0.3">
      <c r="A12" s="35" t="s">
        <v>321</v>
      </c>
      <c r="B12" s="37" t="s">
        <v>45</v>
      </c>
      <c r="C12" s="38">
        <v>0</v>
      </c>
      <c r="D12" s="38">
        <v>0</v>
      </c>
      <c r="E12" s="27">
        <f t="shared" ref="E12:E13" si="0">C12+D12</f>
        <v>0</v>
      </c>
      <c r="F12" s="38">
        <v>0</v>
      </c>
      <c r="G12" s="38">
        <v>0</v>
      </c>
      <c r="H12" s="27">
        <f t="shared" ref="H12:H13" si="1">F12+G12</f>
        <v>0</v>
      </c>
      <c r="I12" s="27">
        <f t="shared" ref="I12:I13" si="2">E12+H12</f>
        <v>0</v>
      </c>
      <c r="J12" s="27"/>
      <c r="K12" s="27"/>
      <c r="L12" s="27"/>
      <c r="M12" s="36"/>
      <c r="N12" s="36"/>
    </row>
    <row r="13" spans="1:15" x14ac:dyDescent="0.3">
      <c r="A13" s="35" t="s">
        <v>322</v>
      </c>
      <c r="B13" s="37" t="s">
        <v>323</v>
      </c>
      <c r="C13" s="38">
        <v>0</v>
      </c>
      <c r="D13" s="38">
        <v>0</v>
      </c>
      <c r="E13" s="27">
        <f t="shared" si="0"/>
        <v>0</v>
      </c>
      <c r="F13" s="38">
        <v>0</v>
      </c>
      <c r="G13" s="38">
        <v>0</v>
      </c>
      <c r="H13" s="27">
        <f t="shared" si="1"/>
        <v>0</v>
      </c>
      <c r="I13" s="27">
        <f t="shared" si="2"/>
        <v>0</v>
      </c>
      <c r="J13" s="27"/>
      <c r="K13" s="27"/>
      <c r="L13" s="27"/>
      <c r="M13" s="36"/>
      <c r="N13" s="36"/>
    </row>
    <row r="14" spans="1:15" s="42" customFormat="1" x14ac:dyDescent="0.3">
      <c r="A14" s="35"/>
      <c r="B14" s="39" t="s">
        <v>46</v>
      </c>
      <c r="C14" s="20">
        <f t="shared" ref="C14:I14" si="3">SUM(C10:C13)</f>
        <v>0</v>
      </c>
      <c r="D14" s="20">
        <f t="shared" si="3"/>
        <v>0</v>
      </c>
      <c r="E14" s="20">
        <f t="shared" si="3"/>
        <v>0</v>
      </c>
      <c r="F14" s="20">
        <f t="shared" si="3"/>
        <v>0</v>
      </c>
      <c r="G14" s="20">
        <f t="shared" si="3"/>
        <v>0</v>
      </c>
      <c r="H14" s="20">
        <f t="shared" si="3"/>
        <v>0</v>
      </c>
      <c r="I14" s="20">
        <f t="shared" si="3"/>
        <v>0</v>
      </c>
      <c r="J14" s="20"/>
      <c r="K14" s="405"/>
      <c r="L14" s="20"/>
      <c r="M14" s="40"/>
      <c r="N14" s="40"/>
      <c r="O14" s="41"/>
    </row>
    <row r="15" spans="1:15" x14ac:dyDescent="0.3">
      <c r="A15" s="35">
        <v>2</v>
      </c>
      <c r="B15" s="461" t="s">
        <v>47</v>
      </c>
      <c r="C15" s="462"/>
      <c r="D15" s="462"/>
      <c r="E15" s="462"/>
      <c r="F15" s="462"/>
      <c r="G15" s="462"/>
      <c r="H15" s="462"/>
      <c r="I15" s="462"/>
      <c r="J15" s="401"/>
      <c r="K15" s="401"/>
      <c r="L15" s="401"/>
      <c r="M15" s="36"/>
      <c r="N15" s="36"/>
    </row>
    <row r="16" spans="1:15" x14ac:dyDescent="0.3">
      <c r="A16" s="35" t="s">
        <v>48</v>
      </c>
      <c r="B16" s="43" t="s">
        <v>49</v>
      </c>
      <c r="C16" s="38">
        <v>0</v>
      </c>
      <c r="D16" s="38">
        <v>0</v>
      </c>
      <c r="E16" s="27">
        <f>C16+D16</f>
        <v>0</v>
      </c>
      <c r="F16" s="38">
        <v>0</v>
      </c>
      <c r="G16" s="38">
        <v>0</v>
      </c>
      <c r="H16" s="27">
        <f>F16+G16</f>
        <v>0</v>
      </c>
      <c r="I16" s="27">
        <f>E16+H16</f>
        <v>0</v>
      </c>
      <c r="J16" s="27"/>
      <c r="K16" s="27"/>
      <c r="L16" s="27"/>
      <c r="M16" s="36"/>
      <c r="N16" s="36"/>
    </row>
    <row r="17" spans="1:15" s="42" customFormat="1" x14ac:dyDescent="0.3">
      <c r="A17" s="35"/>
      <c r="B17" s="39" t="s">
        <v>50</v>
      </c>
      <c r="C17" s="20">
        <f>SUM(C16:C16)</f>
        <v>0</v>
      </c>
      <c r="D17" s="20">
        <f>SUM(D16:D16)</f>
        <v>0</v>
      </c>
      <c r="E17" s="22">
        <f>C17+D17</f>
        <v>0</v>
      </c>
      <c r="F17" s="20">
        <f>SUM(F16:F16)</f>
        <v>0</v>
      </c>
      <c r="G17" s="20">
        <f>SUM(G16:G16)</f>
        <v>0</v>
      </c>
      <c r="H17" s="22">
        <f>F17+G17</f>
        <v>0</v>
      </c>
      <c r="I17" s="22">
        <f>E17+H17</f>
        <v>0</v>
      </c>
      <c r="J17" s="22"/>
      <c r="K17" s="22"/>
      <c r="L17" s="22"/>
      <c r="M17" s="40"/>
      <c r="N17" s="40"/>
      <c r="O17" s="41"/>
    </row>
    <row r="18" spans="1:15" x14ac:dyDescent="0.3">
      <c r="A18" s="35" t="s">
        <v>51</v>
      </c>
      <c r="B18" s="461" t="s">
        <v>52</v>
      </c>
      <c r="C18" s="462"/>
      <c r="D18" s="462"/>
      <c r="E18" s="462"/>
      <c r="F18" s="462"/>
      <c r="G18" s="462"/>
      <c r="H18" s="462"/>
      <c r="I18" s="462"/>
      <c r="J18" s="401"/>
      <c r="K18" s="401"/>
      <c r="L18" s="401"/>
      <c r="M18" s="36"/>
      <c r="N18" s="36"/>
    </row>
    <row r="19" spans="1:15" ht="24" x14ac:dyDescent="0.3">
      <c r="A19" s="35" t="s">
        <v>53</v>
      </c>
      <c r="B19" s="43" t="s">
        <v>325</v>
      </c>
      <c r="C19" s="38">
        <v>0</v>
      </c>
      <c r="D19" s="38">
        <v>0</v>
      </c>
      <c r="E19" s="27">
        <f>C19+D19</f>
        <v>0</v>
      </c>
      <c r="F19" s="38">
        <v>0</v>
      </c>
      <c r="G19" s="38">
        <v>0</v>
      </c>
      <c r="H19" s="27">
        <f>F19+G19</f>
        <v>0</v>
      </c>
      <c r="I19" s="27">
        <f>E19+H19</f>
        <v>0</v>
      </c>
      <c r="J19" s="27"/>
      <c r="K19" s="27"/>
      <c r="L19" s="27"/>
      <c r="M19" s="36"/>
      <c r="N19" s="36"/>
    </row>
    <row r="20" spans="1:15" x14ac:dyDescent="0.3">
      <c r="A20" s="35" t="s">
        <v>54</v>
      </c>
      <c r="B20" s="37" t="s">
        <v>333</v>
      </c>
      <c r="C20" s="38">
        <v>0</v>
      </c>
      <c r="D20" s="38">
        <v>0</v>
      </c>
      <c r="E20" s="27">
        <f t="shared" ref="E20:E30" si="4">C20+D20</f>
        <v>0</v>
      </c>
      <c r="F20" s="38">
        <v>0</v>
      </c>
      <c r="G20" s="38">
        <v>0</v>
      </c>
      <c r="H20" s="27">
        <f t="shared" ref="H20:H26" si="5">F20+G20</f>
        <v>0</v>
      </c>
      <c r="I20" s="27">
        <f t="shared" ref="I20:I26" si="6">E20+H20</f>
        <v>0</v>
      </c>
      <c r="J20" s="27"/>
      <c r="K20" s="27"/>
      <c r="L20" s="27"/>
      <c r="M20" s="36"/>
      <c r="N20" s="36"/>
    </row>
    <row r="21" spans="1:15" x14ac:dyDescent="0.3">
      <c r="A21" s="35" t="s">
        <v>55</v>
      </c>
      <c r="B21" s="37" t="s">
        <v>344</v>
      </c>
      <c r="C21" s="38">
        <v>0</v>
      </c>
      <c r="D21" s="38">
        <v>0</v>
      </c>
      <c r="E21" s="27">
        <f t="shared" si="4"/>
        <v>0</v>
      </c>
      <c r="F21" s="38">
        <v>0</v>
      </c>
      <c r="G21" s="38">
        <v>0</v>
      </c>
      <c r="H21" s="27">
        <f t="shared" si="5"/>
        <v>0</v>
      </c>
      <c r="I21" s="27">
        <f t="shared" si="6"/>
        <v>0</v>
      </c>
      <c r="J21" s="27"/>
      <c r="K21" s="27"/>
      <c r="L21" s="27"/>
      <c r="M21" s="36"/>
      <c r="N21" s="36"/>
    </row>
    <row r="22" spans="1:15" x14ac:dyDescent="0.3">
      <c r="A22" s="35" t="s">
        <v>56</v>
      </c>
      <c r="B22" s="44" t="s">
        <v>345</v>
      </c>
      <c r="C22" s="38">
        <v>0</v>
      </c>
      <c r="D22" s="38">
        <v>0</v>
      </c>
      <c r="E22" s="47">
        <f t="shared" si="4"/>
        <v>0</v>
      </c>
      <c r="F22" s="38">
        <v>0</v>
      </c>
      <c r="G22" s="38">
        <v>0</v>
      </c>
      <c r="H22" s="27">
        <f t="shared" si="5"/>
        <v>0</v>
      </c>
      <c r="I22" s="27">
        <f t="shared" si="6"/>
        <v>0</v>
      </c>
      <c r="J22" s="27"/>
      <c r="K22" s="27"/>
      <c r="L22" s="27"/>
      <c r="M22" s="45"/>
      <c r="N22" s="45"/>
    </row>
    <row r="23" spans="1:15" x14ac:dyDescent="0.3">
      <c r="A23" s="35" t="s">
        <v>57</v>
      </c>
      <c r="B23" s="44" t="s">
        <v>346</v>
      </c>
      <c r="C23" s="38">
        <v>0</v>
      </c>
      <c r="D23" s="38">
        <v>0</v>
      </c>
      <c r="E23" s="27">
        <f t="shared" si="4"/>
        <v>0</v>
      </c>
      <c r="F23" s="38">
        <v>0</v>
      </c>
      <c r="G23" s="38">
        <v>0</v>
      </c>
      <c r="H23" s="27">
        <f t="shared" ref="H23:H25" si="7">F23+G23</f>
        <v>0</v>
      </c>
      <c r="I23" s="27">
        <f t="shared" ref="I23:I25" si="8">E23+H23</f>
        <v>0</v>
      </c>
      <c r="J23" s="27"/>
      <c r="K23" s="27"/>
      <c r="L23" s="27"/>
      <c r="M23" s="45"/>
      <c r="N23" s="45"/>
    </row>
    <row r="24" spans="1:15" x14ac:dyDescent="0.3">
      <c r="A24" s="35" t="s">
        <v>347</v>
      </c>
      <c r="B24" s="44" t="s">
        <v>334</v>
      </c>
      <c r="C24" s="38">
        <v>0</v>
      </c>
      <c r="D24" s="38">
        <v>0</v>
      </c>
      <c r="E24" s="27">
        <f t="shared" si="4"/>
        <v>0</v>
      </c>
      <c r="F24" s="38">
        <v>0</v>
      </c>
      <c r="G24" s="38">
        <v>0</v>
      </c>
      <c r="H24" s="27">
        <f t="shared" si="7"/>
        <v>0</v>
      </c>
      <c r="I24" s="27">
        <f t="shared" si="8"/>
        <v>0</v>
      </c>
      <c r="J24" s="27" t="s">
        <v>443</v>
      </c>
      <c r="K24" s="27"/>
      <c r="L24" s="27"/>
      <c r="M24" s="45"/>
      <c r="N24" s="45"/>
    </row>
    <row r="25" spans="1:15" x14ac:dyDescent="0.3">
      <c r="A25" s="35" t="s">
        <v>348</v>
      </c>
      <c r="B25" s="44" t="s">
        <v>349</v>
      </c>
      <c r="C25" s="373">
        <f>SUM(C26:C27)</f>
        <v>0</v>
      </c>
      <c r="D25" s="373">
        <f>SUM(D26:D27)</f>
        <v>0</v>
      </c>
      <c r="E25" s="27">
        <f t="shared" si="4"/>
        <v>0</v>
      </c>
      <c r="F25" s="373">
        <f>SUM(F26:F27)</f>
        <v>0</v>
      </c>
      <c r="G25" s="373">
        <f>SUM(G26:G27)</f>
        <v>0</v>
      </c>
      <c r="H25" s="27">
        <f t="shared" si="7"/>
        <v>0</v>
      </c>
      <c r="I25" s="27">
        <f t="shared" si="8"/>
        <v>0</v>
      </c>
      <c r="J25" s="27" t="s">
        <v>443</v>
      </c>
      <c r="K25" s="27"/>
      <c r="L25" s="27"/>
      <c r="M25" s="45"/>
      <c r="N25" s="45"/>
    </row>
    <row r="26" spans="1:15" x14ac:dyDescent="0.3">
      <c r="A26" s="35" t="s">
        <v>350</v>
      </c>
      <c r="B26" s="44" t="s">
        <v>352</v>
      </c>
      <c r="C26" s="38">
        <v>0</v>
      </c>
      <c r="D26" s="38">
        <v>0</v>
      </c>
      <c r="E26" s="47">
        <f t="shared" si="4"/>
        <v>0</v>
      </c>
      <c r="F26" s="38">
        <v>0</v>
      </c>
      <c r="G26" s="38">
        <v>0</v>
      </c>
      <c r="H26" s="27">
        <f t="shared" si="5"/>
        <v>0</v>
      </c>
      <c r="I26" s="27">
        <f t="shared" si="6"/>
        <v>0</v>
      </c>
      <c r="J26" s="27"/>
      <c r="K26" s="27"/>
      <c r="L26" s="27"/>
      <c r="M26" s="36"/>
      <c r="N26" s="36"/>
    </row>
    <row r="27" spans="1:15" x14ac:dyDescent="0.3">
      <c r="A27" s="35" t="s">
        <v>351</v>
      </c>
      <c r="B27" s="44" t="s">
        <v>353</v>
      </c>
      <c r="C27" s="38">
        <v>0</v>
      </c>
      <c r="D27" s="38">
        <v>0</v>
      </c>
      <c r="E27" s="47">
        <f t="shared" si="4"/>
        <v>0</v>
      </c>
      <c r="F27" s="38">
        <v>0</v>
      </c>
      <c r="G27" s="38">
        <v>0</v>
      </c>
      <c r="H27" s="27">
        <f t="shared" ref="H27:H28" si="9">F27+G27</f>
        <v>0</v>
      </c>
      <c r="I27" s="27">
        <f t="shared" ref="I27:I28" si="10">E27+H27</f>
        <v>0</v>
      </c>
      <c r="J27" s="27"/>
      <c r="K27" s="27"/>
      <c r="L27" s="27"/>
      <c r="M27" s="36"/>
      <c r="N27" s="36"/>
    </row>
    <row r="28" spans="1:15" x14ac:dyDescent="0.3">
      <c r="A28" s="35" t="s">
        <v>354</v>
      </c>
      <c r="B28" s="44" t="s">
        <v>365</v>
      </c>
      <c r="C28" s="373">
        <f>SUM(C29:C30)</f>
        <v>0</v>
      </c>
      <c r="D28" s="373">
        <f>SUM(D29:D30)</f>
        <v>0</v>
      </c>
      <c r="E28" s="27">
        <f t="shared" si="4"/>
        <v>0</v>
      </c>
      <c r="F28" s="373">
        <f>SUM(F29:F30)</f>
        <v>0</v>
      </c>
      <c r="G28" s="373">
        <f>SUM(G29:G30)</f>
        <v>0</v>
      </c>
      <c r="H28" s="27">
        <f t="shared" si="9"/>
        <v>0</v>
      </c>
      <c r="I28" s="27">
        <f t="shared" si="10"/>
        <v>0</v>
      </c>
      <c r="J28" s="27"/>
      <c r="K28" s="27"/>
      <c r="L28" s="27"/>
      <c r="M28" s="36"/>
      <c r="N28" s="36"/>
    </row>
    <row r="29" spans="1:15" x14ac:dyDescent="0.3">
      <c r="A29" s="35" t="s">
        <v>355</v>
      </c>
      <c r="B29" s="44" t="s">
        <v>357</v>
      </c>
      <c r="C29" s="38">
        <v>0</v>
      </c>
      <c r="D29" s="38">
        <v>0</v>
      </c>
      <c r="E29" s="27">
        <f t="shared" si="4"/>
        <v>0</v>
      </c>
      <c r="F29" s="38">
        <v>0</v>
      </c>
      <c r="G29" s="38">
        <v>0</v>
      </c>
      <c r="H29" s="27">
        <f t="shared" ref="H29:H30" si="11">F29+G29</f>
        <v>0</v>
      </c>
      <c r="I29" s="27">
        <f t="shared" ref="I29:I30" si="12">E29+H29</f>
        <v>0</v>
      </c>
      <c r="J29" s="27"/>
      <c r="K29" s="27"/>
      <c r="L29" s="27"/>
      <c r="M29" s="36"/>
      <c r="N29" s="36"/>
    </row>
    <row r="30" spans="1:15" x14ac:dyDescent="0.3">
      <c r="A30" s="35" t="s">
        <v>356</v>
      </c>
      <c r="B30" s="44" t="s">
        <v>358</v>
      </c>
      <c r="C30" s="38">
        <v>0</v>
      </c>
      <c r="D30" s="38">
        <v>0</v>
      </c>
      <c r="E30" s="27">
        <f t="shared" si="4"/>
        <v>0</v>
      </c>
      <c r="F30" s="38">
        <v>0</v>
      </c>
      <c r="G30" s="38">
        <v>0</v>
      </c>
      <c r="H30" s="27">
        <f t="shared" si="11"/>
        <v>0</v>
      </c>
      <c r="I30" s="27">
        <f t="shared" si="12"/>
        <v>0</v>
      </c>
      <c r="J30" s="27"/>
      <c r="K30" s="27"/>
      <c r="L30" s="27"/>
      <c r="M30" s="36"/>
      <c r="N30" s="36"/>
    </row>
    <row r="31" spans="1:15" s="42" customFormat="1" x14ac:dyDescent="0.3">
      <c r="A31" s="35"/>
      <c r="B31" s="39" t="s">
        <v>58</v>
      </c>
      <c r="C31" s="20">
        <f>SUM(C19:C24)+C25+C28</f>
        <v>0</v>
      </c>
      <c r="D31" s="20">
        <f>SUM(D19:D24)+D25+D28</f>
        <v>0</v>
      </c>
      <c r="E31" s="22">
        <f>C31+D31</f>
        <v>0</v>
      </c>
      <c r="F31" s="20">
        <f>SUM(F19:F24)+F25+F28</f>
        <v>0</v>
      </c>
      <c r="G31" s="20">
        <f>SUM(G19:G24)+G25+G28</f>
        <v>0</v>
      </c>
      <c r="H31" s="22">
        <f>F31+G31</f>
        <v>0</v>
      </c>
      <c r="I31" s="22">
        <f>E31+H31</f>
        <v>0</v>
      </c>
      <c r="J31" s="22"/>
      <c r="K31" s="407" t="e">
        <f>(E31-E24-E25)/E39</f>
        <v>#DIV/0!</v>
      </c>
      <c r="L31" s="22" t="s">
        <v>442</v>
      </c>
      <c r="M31" s="40"/>
      <c r="N31" s="40"/>
      <c r="O31" s="41"/>
    </row>
    <row r="32" spans="1:15" x14ac:dyDescent="0.3">
      <c r="A32" s="35">
        <v>4</v>
      </c>
      <c r="B32" s="461" t="s">
        <v>59</v>
      </c>
      <c r="C32" s="462"/>
      <c r="D32" s="462"/>
      <c r="E32" s="462"/>
      <c r="F32" s="462"/>
      <c r="G32" s="462"/>
      <c r="H32" s="462"/>
      <c r="I32" s="462"/>
      <c r="J32" s="401"/>
      <c r="K32" s="401"/>
      <c r="L32" s="401"/>
      <c r="M32" s="36"/>
      <c r="N32" s="36"/>
    </row>
    <row r="33" spans="1:15" x14ac:dyDescent="0.3">
      <c r="A33" s="35" t="s">
        <v>60</v>
      </c>
      <c r="B33" s="37" t="s">
        <v>61</v>
      </c>
      <c r="C33" s="38">
        <v>0</v>
      </c>
      <c r="D33" s="38">
        <v>0</v>
      </c>
      <c r="E33" s="27">
        <f>C33+D33</f>
        <v>0</v>
      </c>
      <c r="F33" s="38">
        <v>0</v>
      </c>
      <c r="G33" s="38">
        <v>0</v>
      </c>
      <c r="H33" s="27">
        <f>F33+G33</f>
        <v>0</v>
      </c>
      <c r="I33" s="27">
        <f>E33+H33</f>
        <v>0</v>
      </c>
      <c r="J33" s="27"/>
      <c r="K33" s="27"/>
      <c r="L33" s="27"/>
      <c r="M33" s="36"/>
      <c r="N33" s="36"/>
    </row>
    <row r="34" spans="1:15" x14ac:dyDescent="0.3">
      <c r="A34" s="35" t="s">
        <v>62</v>
      </c>
      <c r="B34" s="37" t="s">
        <v>329</v>
      </c>
      <c r="C34" s="38">
        <v>0</v>
      </c>
      <c r="D34" s="38">
        <v>0</v>
      </c>
      <c r="E34" s="27">
        <f t="shared" ref="E34:E38" si="13">C34+D34</f>
        <v>0</v>
      </c>
      <c r="F34" s="38">
        <v>0</v>
      </c>
      <c r="G34" s="38">
        <v>0</v>
      </c>
      <c r="H34" s="27">
        <f t="shared" ref="H34:H38" si="14">F34+G34</f>
        <v>0</v>
      </c>
      <c r="I34" s="27">
        <f t="shared" ref="I34:I38" si="15">E34+H34</f>
        <v>0</v>
      </c>
      <c r="J34" s="27"/>
      <c r="K34" s="27"/>
      <c r="L34" s="27"/>
      <c r="M34" s="36"/>
      <c r="N34" s="36"/>
    </row>
    <row r="35" spans="1:15" x14ac:dyDescent="0.3">
      <c r="A35" s="35" t="s">
        <v>63</v>
      </c>
      <c r="B35" s="37" t="s">
        <v>335</v>
      </c>
      <c r="C35" s="38">
        <v>0</v>
      </c>
      <c r="D35" s="38">
        <v>0</v>
      </c>
      <c r="E35" s="27">
        <f t="shared" si="13"/>
        <v>0</v>
      </c>
      <c r="F35" s="38">
        <v>0</v>
      </c>
      <c r="G35" s="38">
        <v>0</v>
      </c>
      <c r="H35" s="27">
        <f t="shared" si="14"/>
        <v>0</v>
      </c>
      <c r="I35" s="27">
        <f t="shared" si="15"/>
        <v>0</v>
      </c>
      <c r="J35" s="27"/>
      <c r="K35" s="27"/>
      <c r="L35" s="27"/>
      <c r="M35" s="36"/>
      <c r="N35" s="36"/>
    </row>
    <row r="36" spans="1:15" ht="24" x14ac:dyDescent="0.3">
      <c r="A36" s="35" t="s">
        <v>331</v>
      </c>
      <c r="B36" s="37" t="s">
        <v>330</v>
      </c>
      <c r="C36" s="38">
        <v>0</v>
      </c>
      <c r="D36" s="38">
        <v>0</v>
      </c>
      <c r="E36" s="27">
        <f t="shared" si="13"/>
        <v>0</v>
      </c>
      <c r="F36" s="38">
        <v>0</v>
      </c>
      <c r="G36" s="38">
        <v>0</v>
      </c>
      <c r="H36" s="27">
        <f t="shared" si="14"/>
        <v>0</v>
      </c>
      <c r="I36" s="27">
        <f t="shared" si="15"/>
        <v>0</v>
      </c>
      <c r="J36" s="27"/>
      <c r="K36" s="27"/>
      <c r="L36" s="27"/>
      <c r="M36" s="36"/>
      <c r="N36" s="36"/>
    </row>
    <row r="37" spans="1:15" x14ac:dyDescent="0.3">
      <c r="A37" s="35" t="s">
        <v>327</v>
      </c>
      <c r="B37" s="37" t="s">
        <v>328</v>
      </c>
      <c r="C37" s="38">
        <v>0</v>
      </c>
      <c r="D37" s="38">
        <v>0</v>
      </c>
      <c r="E37" s="27">
        <f t="shared" si="13"/>
        <v>0</v>
      </c>
      <c r="F37" s="38">
        <v>0</v>
      </c>
      <c r="G37" s="38">
        <v>0</v>
      </c>
      <c r="H37" s="27">
        <f t="shared" si="14"/>
        <v>0</v>
      </c>
      <c r="I37" s="27">
        <f t="shared" si="15"/>
        <v>0</v>
      </c>
      <c r="J37" s="27"/>
      <c r="K37" s="27"/>
      <c r="L37" s="27"/>
      <c r="M37" s="36"/>
      <c r="N37" s="36"/>
    </row>
    <row r="38" spans="1:15" x14ac:dyDescent="0.3">
      <c r="A38" s="35" t="s">
        <v>326</v>
      </c>
      <c r="B38" s="37" t="s">
        <v>64</v>
      </c>
      <c r="C38" s="38">
        <v>0</v>
      </c>
      <c r="D38" s="38">
        <v>0</v>
      </c>
      <c r="E38" s="27">
        <f t="shared" si="13"/>
        <v>0</v>
      </c>
      <c r="F38" s="38">
        <v>0</v>
      </c>
      <c r="G38" s="38">
        <v>0</v>
      </c>
      <c r="H38" s="27">
        <f t="shared" si="14"/>
        <v>0</v>
      </c>
      <c r="I38" s="27">
        <f t="shared" si="15"/>
        <v>0</v>
      </c>
      <c r="J38" s="27"/>
      <c r="K38" s="27"/>
      <c r="L38" s="27"/>
      <c r="M38" s="36"/>
      <c r="N38" s="36"/>
    </row>
    <row r="39" spans="1:15" s="42" customFormat="1" x14ac:dyDescent="0.3">
      <c r="A39" s="35"/>
      <c r="B39" s="39" t="s">
        <v>65</v>
      </c>
      <c r="C39" s="20">
        <f>SUM(C33:C38)</f>
        <v>0</v>
      </c>
      <c r="D39" s="20">
        <f>SUM(D33:D38)</f>
        <v>0</v>
      </c>
      <c r="E39" s="22">
        <f>C39+D39</f>
        <v>0</v>
      </c>
      <c r="F39" s="20">
        <f>SUM(F33:F38)</f>
        <v>0</v>
      </c>
      <c r="G39" s="20">
        <f>SUM(G33:G38)</f>
        <v>0</v>
      </c>
      <c r="H39" s="22">
        <f>F39+G39</f>
        <v>0</v>
      </c>
      <c r="I39" s="22">
        <f>E39+H39</f>
        <v>0</v>
      </c>
      <c r="J39" s="22"/>
      <c r="K39" s="22"/>
      <c r="L39" s="22"/>
      <c r="M39" s="40"/>
      <c r="N39" s="40"/>
      <c r="O39" s="41"/>
    </row>
    <row r="40" spans="1:15" x14ac:dyDescent="0.3">
      <c r="A40" s="35" t="s">
        <v>66</v>
      </c>
      <c r="B40" s="461" t="s">
        <v>67</v>
      </c>
      <c r="C40" s="462"/>
      <c r="D40" s="462"/>
      <c r="E40" s="462"/>
      <c r="F40" s="462"/>
      <c r="G40" s="462"/>
      <c r="H40" s="462"/>
      <c r="I40" s="462"/>
      <c r="J40" s="401"/>
      <c r="K40" s="401"/>
      <c r="L40" s="401"/>
      <c r="M40" s="36"/>
      <c r="N40" s="36"/>
    </row>
    <row r="41" spans="1:15" x14ac:dyDescent="0.3">
      <c r="A41" s="35" t="s">
        <v>68</v>
      </c>
      <c r="B41" s="37" t="s">
        <v>69</v>
      </c>
      <c r="C41" s="46">
        <f>C42+C43</f>
        <v>0</v>
      </c>
      <c r="D41" s="46">
        <f>D42+D43</f>
        <v>0</v>
      </c>
      <c r="E41" s="47">
        <f>C41+D41</f>
        <v>0</v>
      </c>
      <c r="F41" s="46">
        <f>F42+F43</f>
        <v>0</v>
      </c>
      <c r="G41" s="46">
        <f>G42+G43</f>
        <v>0</v>
      </c>
      <c r="H41" s="27">
        <f>F41+G41</f>
        <v>0</v>
      </c>
      <c r="I41" s="27">
        <f>E41+H41</f>
        <v>0</v>
      </c>
      <c r="J41" s="27"/>
      <c r="K41" s="27"/>
      <c r="L41" s="27"/>
      <c r="M41" s="36"/>
      <c r="N41" s="36"/>
    </row>
    <row r="42" spans="1:15" x14ac:dyDescent="0.3">
      <c r="A42" s="35" t="s">
        <v>70</v>
      </c>
      <c r="B42" s="37" t="s">
        <v>71</v>
      </c>
      <c r="C42" s="38">
        <v>0</v>
      </c>
      <c r="D42" s="38">
        <v>0</v>
      </c>
      <c r="E42" s="47">
        <f t="shared" ref="E42:E46" si="16">C42+D42</f>
        <v>0</v>
      </c>
      <c r="F42" s="38">
        <v>0</v>
      </c>
      <c r="G42" s="38">
        <v>0</v>
      </c>
      <c r="H42" s="27">
        <f t="shared" ref="H42:H45" si="17">F42+G42</f>
        <v>0</v>
      </c>
      <c r="I42" s="27">
        <f t="shared" ref="I42:I45" si="18">E42+H42</f>
        <v>0</v>
      </c>
      <c r="J42" s="27"/>
      <c r="K42" s="27"/>
      <c r="L42" s="27"/>
      <c r="M42" s="36"/>
      <c r="N42" s="36"/>
    </row>
    <row r="43" spans="1:15" x14ac:dyDescent="0.3">
      <c r="A43" s="35" t="s">
        <v>72</v>
      </c>
      <c r="B43" s="37" t="s">
        <v>73</v>
      </c>
      <c r="C43" s="38">
        <v>0</v>
      </c>
      <c r="D43" s="38">
        <v>0</v>
      </c>
      <c r="E43" s="47">
        <f t="shared" si="16"/>
        <v>0</v>
      </c>
      <c r="F43" s="38">
        <v>0</v>
      </c>
      <c r="G43" s="38">
        <v>0</v>
      </c>
      <c r="H43" s="27">
        <f t="shared" si="17"/>
        <v>0</v>
      </c>
      <c r="I43" s="27">
        <f t="shared" si="18"/>
        <v>0</v>
      </c>
      <c r="J43" s="27"/>
      <c r="K43" s="27"/>
      <c r="L43" s="27"/>
      <c r="M43" s="36"/>
      <c r="N43" s="36"/>
    </row>
    <row r="44" spans="1:15" x14ac:dyDescent="0.3">
      <c r="A44" s="35" t="s">
        <v>332</v>
      </c>
      <c r="B44" s="37" t="s">
        <v>74</v>
      </c>
      <c r="C44" s="38">
        <v>0</v>
      </c>
      <c r="D44" s="38">
        <v>0</v>
      </c>
      <c r="E44" s="47">
        <f t="shared" si="16"/>
        <v>0</v>
      </c>
      <c r="F44" s="38">
        <v>0</v>
      </c>
      <c r="G44" s="38">
        <v>0</v>
      </c>
      <c r="H44" s="27">
        <f t="shared" si="17"/>
        <v>0</v>
      </c>
      <c r="I44" s="27">
        <f t="shared" si="18"/>
        <v>0</v>
      </c>
      <c r="J44" s="27" t="s">
        <v>443</v>
      </c>
      <c r="K44" s="27"/>
      <c r="L44" s="27"/>
      <c r="M44" s="36"/>
      <c r="N44" s="36"/>
    </row>
    <row r="45" spans="1:15" x14ac:dyDescent="0.3">
      <c r="A45" s="35" t="s">
        <v>75</v>
      </c>
      <c r="B45" s="37" t="s">
        <v>76</v>
      </c>
      <c r="C45" s="38">
        <v>0</v>
      </c>
      <c r="D45" s="38">
        <v>0</v>
      </c>
      <c r="E45" s="47">
        <f t="shared" si="16"/>
        <v>0</v>
      </c>
      <c r="F45" s="38">
        <v>0</v>
      </c>
      <c r="G45" s="38">
        <v>0</v>
      </c>
      <c r="H45" s="27">
        <f t="shared" si="17"/>
        <v>0</v>
      </c>
      <c r="I45" s="27">
        <f t="shared" si="18"/>
        <v>0</v>
      </c>
      <c r="J45" s="27"/>
      <c r="K45" s="408" t="e">
        <f>E45/(E14+E17+E39)</f>
        <v>#DIV/0!</v>
      </c>
      <c r="L45" s="36" t="s">
        <v>447</v>
      </c>
      <c r="M45" s="36"/>
      <c r="N45" s="36"/>
    </row>
    <row r="46" spans="1:15" x14ac:dyDescent="0.3">
      <c r="A46" s="35" t="s">
        <v>359</v>
      </c>
      <c r="B46" s="37" t="s">
        <v>360</v>
      </c>
      <c r="C46" s="38">
        <v>0</v>
      </c>
      <c r="D46" s="38">
        <v>0</v>
      </c>
      <c r="E46" s="47">
        <f t="shared" si="16"/>
        <v>0</v>
      </c>
      <c r="F46" s="38">
        <v>0</v>
      </c>
      <c r="G46" s="38">
        <v>0</v>
      </c>
      <c r="H46" s="27">
        <f t="shared" ref="H46" si="19">F46+G46</f>
        <v>0</v>
      </c>
      <c r="I46" s="27">
        <f t="shared" ref="I46" si="20">E46+H46</f>
        <v>0</v>
      </c>
      <c r="J46" s="27" t="s">
        <v>443</v>
      </c>
      <c r="K46" s="27"/>
      <c r="L46" s="27"/>
      <c r="M46" s="36"/>
      <c r="N46" s="36"/>
    </row>
    <row r="47" spans="1:15" s="42" customFormat="1" x14ac:dyDescent="0.3">
      <c r="A47" s="35"/>
      <c r="B47" s="39" t="s">
        <v>77</v>
      </c>
      <c r="C47" s="20">
        <f>C41+C44+C45+C46</f>
        <v>0</v>
      </c>
      <c r="D47" s="20">
        <f>D41+D44+D45+D46</f>
        <v>0</v>
      </c>
      <c r="E47" s="22">
        <f>C47+D47</f>
        <v>0</v>
      </c>
      <c r="F47" s="20">
        <f>F41+F44+F45+F46</f>
        <v>0</v>
      </c>
      <c r="G47" s="20">
        <f>G41+G44+G45+G46</f>
        <v>0</v>
      </c>
      <c r="H47" s="22">
        <f>F47+G47</f>
        <v>0</v>
      </c>
      <c r="I47" s="22">
        <f>E47+H47</f>
        <v>0</v>
      </c>
      <c r="J47" s="22"/>
      <c r="K47" s="22"/>
      <c r="L47" s="22"/>
      <c r="M47" s="40"/>
      <c r="N47" s="40"/>
      <c r="O47" s="41"/>
    </row>
    <row r="48" spans="1:15" x14ac:dyDescent="0.3">
      <c r="A48" s="35" t="s">
        <v>80</v>
      </c>
      <c r="B48" s="461" t="s">
        <v>361</v>
      </c>
      <c r="C48" s="462"/>
      <c r="D48" s="462"/>
      <c r="E48" s="462"/>
      <c r="F48" s="462"/>
      <c r="G48" s="462"/>
      <c r="H48" s="462"/>
      <c r="I48" s="462"/>
      <c r="J48" s="401"/>
      <c r="K48" s="401"/>
      <c r="L48" s="401"/>
      <c r="M48" s="36"/>
      <c r="N48" s="36"/>
    </row>
    <row r="49" spans="1:15" x14ac:dyDescent="0.3">
      <c r="A49" s="35" t="s">
        <v>78</v>
      </c>
      <c r="B49" s="48" t="s">
        <v>362</v>
      </c>
      <c r="C49" s="38">
        <v>0</v>
      </c>
      <c r="D49" s="38">
        <v>0</v>
      </c>
      <c r="E49" s="27">
        <f>C49+D49</f>
        <v>0</v>
      </c>
      <c r="F49" s="38">
        <v>0</v>
      </c>
      <c r="G49" s="38">
        <v>0</v>
      </c>
      <c r="H49" s="27">
        <f>F49+G49</f>
        <v>0</v>
      </c>
      <c r="I49" s="27">
        <f>E49+H49</f>
        <v>0</v>
      </c>
      <c r="J49" s="27"/>
      <c r="K49" s="27"/>
      <c r="L49" s="27"/>
      <c r="M49" s="36"/>
      <c r="N49" s="36"/>
    </row>
    <row r="50" spans="1:15" x14ac:dyDescent="0.3">
      <c r="A50" s="35" t="s">
        <v>363</v>
      </c>
      <c r="B50" s="48" t="s">
        <v>364</v>
      </c>
      <c r="C50" s="38">
        <v>0</v>
      </c>
      <c r="D50" s="38">
        <v>0</v>
      </c>
      <c r="E50" s="27">
        <f>C50+D50</f>
        <v>0</v>
      </c>
      <c r="F50" s="38">
        <v>0</v>
      </c>
      <c r="G50" s="38">
        <v>0</v>
      </c>
      <c r="H50" s="27">
        <f>F50+G50</f>
        <v>0</v>
      </c>
      <c r="I50" s="27">
        <f>E50+H50</f>
        <v>0</v>
      </c>
      <c r="J50" s="27"/>
      <c r="K50" s="27"/>
      <c r="L50" s="27"/>
      <c r="M50" s="36"/>
      <c r="N50" s="36"/>
    </row>
    <row r="51" spans="1:15" s="42" customFormat="1" x14ac:dyDescent="0.3">
      <c r="A51" s="49"/>
      <c r="B51" s="39" t="s">
        <v>79</v>
      </c>
      <c r="C51" s="20">
        <f>SUM(C49:C50)</f>
        <v>0</v>
      </c>
      <c r="D51" s="20">
        <f>SUM(D49:D50)</f>
        <v>0</v>
      </c>
      <c r="E51" s="22">
        <f>C51+D51</f>
        <v>0</v>
      </c>
      <c r="F51" s="20">
        <f>SUM(F49:F50)</f>
        <v>0</v>
      </c>
      <c r="G51" s="20">
        <f>SUM(G49:G50)</f>
        <v>0</v>
      </c>
      <c r="H51" s="22">
        <f>F51+G51</f>
        <v>0</v>
      </c>
      <c r="I51" s="22">
        <f>E51+H51</f>
        <v>0</v>
      </c>
      <c r="J51" s="22"/>
      <c r="K51" s="22"/>
      <c r="L51" s="22"/>
      <c r="M51" s="40"/>
      <c r="N51" s="40"/>
      <c r="O51" s="41"/>
    </row>
    <row r="52" spans="1:15" s="55" customFormat="1" ht="21" customHeight="1" x14ac:dyDescent="0.3">
      <c r="A52" s="50"/>
      <c r="B52" s="51" t="s">
        <v>81</v>
      </c>
      <c r="C52" s="52">
        <f>C51+C47+C39+C31+C17+C14</f>
        <v>0</v>
      </c>
      <c r="D52" s="52">
        <f>D51+D47+D39+D31+D17+D14</f>
        <v>0</v>
      </c>
      <c r="E52" s="52">
        <f>C52+D52</f>
        <v>0</v>
      </c>
      <c r="F52" s="52">
        <f>F51+F47+F39+F31+F17+F14</f>
        <v>0</v>
      </c>
      <c r="G52" s="52">
        <f>G51+G47+G39+G31+G17+G14</f>
        <v>0</v>
      </c>
      <c r="H52" s="52">
        <f>F52+G52</f>
        <v>0</v>
      </c>
      <c r="I52" s="52">
        <f>E52+H52</f>
        <v>0</v>
      </c>
      <c r="J52" s="52"/>
      <c r="K52" s="52"/>
      <c r="L52" s="52"/>
      <c r="M52" s="53"/>
      <c r="N52" s="53"/>
      <c r="O52" s="54"/>
    </row>
    <row r="53" spans="1:15" ht="10.5" customHeight="1" x14ac:dyDescent="0.3">
      <c r="A53" s="56"/>
      <c r="B53" s="57" t="s">
        <v>82</v>
      </c>
      <c r="C53" s="58"/>
      <c r="D53" s="58"/>
      <c r="E53" s="59"/>
      <c r="F53" s="58"/>
      <c r="G53" s="58"/>
      <c r="H53" s="59"/>
      <c r="I53" s="59"/>
      <c r="J53" s="59"/>
      <c r="K53" s="59"/>
      <c r="L53" s="59"/>
      <c r="M53" s="29"/>
      <c r="N53" s="29"/>
    </row>
    <row r="54" spans="1:15" x14ac:dyDescent="0.3">
      <c r="A54" s="60"/>
      <c r="B54" s="61" t="s">
        <v>83</v>
      </c>
      <c r="C54" s="38">
        <f>C11+C12+C13+C17+C33+C34+C42</f>
        <v>0</v>
      </c>
      <c r="D54" s="38">
        <f>D11+D12+D13+D17+D33+D34+D42</f>
        <v>0</v>
      </c>
      <c r="E54" s="62">
        <f>C54+D54</f>
        <v>0</v>
      </c>
      <c r="F54" s="38">
        <f>F11+F12+F13+F17+F33+F34+F42</f>
        <v>0</v>
      </c>
      <c r="G54" s="38">
        <f>G11+G12+G13+G17+G33+G34+G42</f>
        <v>0</v>
      </c>
      <c r="H54" s="62">
        <f>F54+G54</f>
        <v>0</v>
      </c>
      <c r="I54" s="63">
        <f>E54+H54</f>
        <v>0</v>
      </c>
      <c r="J54" s="63"/>
      <c r="K54" s="63"/>
      <c r="L54" s="63"/>
      <c r="M54" s="64"/>
      <c r="N54" s="64"/>
      <c r="O54" s="17"/>
    </row>
    <row r="55" spans="1:15" s="16" customFormat="1" ht="13.8" x14ac:dyDescent="0.25">
      <c r="A55" s="65"/>
      <c r="B55" s="13"/>
      <c r="C55" s="14"/>
      <c r="D55" s="14"/>
      <c r="E55" s="15"/>
      <c r="F55" s="14"/>
      <c r="G55" s="14"/>
      <c r="H55" s="15"/>
      <c r="I55" s="15"/>
      <c r="J55" s="15"/>
      <c r="K55" s="15"/>
      <c r="L55" s="15"/>
    </row>
    <row r="56" spans="1:15" ht="23.4" customHeight="1" x14ac:dyDescent="0.3">
      <c r="A56" s="66"/>
      <c r="B56" s="409" t="s">
        <v>444</v>
      </c>
      <c r="C56" s="409"/>
      <c r="D56" s="409"/>
      <c r="E56" s="22">
        <f>E14+E17+E19+E20+E21+E22+E23+E28+E39+E41+E45</f>
        <v>0</v>
      </c>
      <c r="F56" s="21"/>
      <c r="G56" s="21"/>
      <c r="M56" s="17"/>
      <c r="N56" s="17"/>
      <c r="O56" s="17"/>
    </row>
    <row r="57" spans="1:15" ht="26.4" customHeight="1" x14ac:dyDescent="0.3">
      <c r="A57" s="66"/>
      <c r="B57" s="401" t="s">
        <v>445</v>
      </c>
      <c r="C57" s="401"/>
      <c r="D57" s="401"/>
      <c r="E57" s="22">
        <f>E24+E25+E44+E46</f>
        <v>0</v>
      </c>
      <c r="F57" s="410" t="e">
        <f>E57/E56</f>
        <v>#DIV/0!</v>
      </c>
      <c r="G57" s="411" t="s">
        <v>446</v>
      </c>
      <c r="M57" s="17"/>
      <c r="N57" s="17"/>
      <c r="O57" s="17"/>
    </row>
    <row r="58" spans="1:15" ht="26.4" customHeight="1" x14ac:dyDescent="0.3">
      <c r="A58" s="66"/>
      <c r="B58" s="412"/>
      <c r="C58" s="412"/>
      <c r="D58" s="412"/>
      <c r="E58" s="23"/>
      <c r="F58" s="413"/>
      <c r="G58" s="414"/>
      <c r="M58" s="17"/>
      <c r="N58" s="17"/>
      <c r="O58" s="17"/>
    </row>
    <row r="59" spans="1:15" ht="26.4" customHeight="1" x14ac:dyDescent="0.3">
      <c r="A59" s="66"/>
      <c r="B59" s="415" t="s">
        <v>448</v>
      </c>
      <c r="C59" s="460" t="s">
        <v>451</v>
      </c>
      <c r="D59" s="460"/>
      <c r="E59" s="460"/>
      <c r="F59" s="460"/>
      <c r="G59" s="460"/>
      <c r="H59" s="460"/>
      <c r="I59" s="460"/>
      <c r="M59" s="17"/>
      <c r="N59" s="17"/>
      <c r="O59" s="17"/>
    </row>
    <row r="60" spans="1:15" ht="26.4" customHeight="1" x14ac:dyDescent="0.3">
      <c r="A60" s="66"/>
      <c r="B60" s="401" t="s">
        <v>449</v>
      </c>
      <c r="C60" s="38">
        <v>0</v>
      </c>
      <c r="D60" s="38">
        <v>0</v>
      </c>
      <c r="E60" s="27">
        <f>C60+D60</f>
        <v>0</v>
      </c>
      <c r="F60" s="38">
        <v>0</v>
      </c>
      <c r="G60" s="38">
        <v>0</v>
      </c>
      <c r="H60" s="27">
        <f>F60+G60</f>
        <v>0</v>
      </c>
      <c r="I60" s="27">
        <f>E60+H60</f>
        <v>0</v>
      </c>
      <c r="M60" s="17"/>
      <c r="N60" s="17"/>
      <c r="O60" s="17"/>
    </row>
    <row r="61" spans="1:15" ht="26.4" customHeight="1" x14ac:dyDescent="0.3">
      <c r="A61" s="66"/>
      <c r="B61" s="401" t="s">
        <v>450</v>
      </c>
      <c r="C61" s="38">
        <v>0</v>
      </c>
      <c r="D61" s="38">
        <v>0</v>
      </c>
      <c r="E61" s="27">
        <f>C61+D61</f>
        <v>0</v>
      </c>
      <c r="F61" s="38">
        <v>0</v>
      </c>
      <c r="G61" s="38">
        <v>0</v>
      </c>
      <c r="H61" s="27">
        <f>F61+G61</f>
        <v>0</v>
      </c>
      <c r="I61" s="27">
        <f>E61+H61</f>
        <v>0</v>
      </c>
      <c r="M61" s="17"/>
      <c r="N61" s="17"/>
      <c r="O61" s="17"/>
    </row>
    <row r="62" spans="1:15" ht="26.4" customHeight="1" x14ac:dyDescent="0.3">
      <c r="A62" s="66"/>
      <c r="B62" s="416" t="s">
        <v>452</v>
      </c>
      <c r="C62" s="71">
        <f>SUM(C60:C61)</f>
        <v>0</v>
      </c>
      <c r="D62" s="71">
        <f t="shared" ref="D62:I62" si="21">SUM(D60:D61)</f>
        <v>0</v>
      </c>
      <c r="E62" s="71">
        <f t="shared" si="21"/>
        <v>0</v>
      </c>
      <c r="F62" s="71">
        <f t="shared" si="21"/>
        <v>0</v>
      </c>
      <c r="G62" s="71">
        <f t="shared" si="21"/>
        <v>0</v>
      </c>
      <c r="H62" s="71">
        <f t="shared" si="21"/>
        <v>0</v>
      </c>
      <c r="I62" s="71">
        <f t="shared" si="21"/>
        <v>0</v>
      </c>
      <c r="K62" s="417" t="e">
        <f>E62/(E14+E17+E39+E42)</f>
        <v>#DIV/0!</v>
      </c>
      <c r="L62" s="15" t="s">
        <v>441</v>
      </c>
      <c r="M62" s="17"/>
      <c r="N62" s="17"/>
      <c r="O62" s="17"/>
    </row>
    <row r="63" spans="1:15" x14ac:dyDescent="0.3">
      <c r="A63" s="66"/>
      <c r="M63" s="17"/>
      <c r="N63" s="17"/>
      <c r="O63" s="17"/>
    </row>
    <row r="64" spans="1:15" ht="15.6" x14ac:dyDescent="0.3">
      <c r="A64" s="67"/>
      <c r="B64" s="355" t="s">
        <v>318</v>
      </c>
      <c r="M64" s="17"/>
      <c r="N64" s="17"/>
      <c r="O64" s="17"/>
    </row>
    <row r="65" spans="1:15" x14ac:dyDescent="0.3">
      <c r="A65" s="67"/>
      <c r="B65" s="68"/>
      <c r="M65" s="17"/>
      <c r="N65" s="17"/>
      <c r="O65" s="17"/>
    </row>
    <row r="66" spans="1:15" ht="26.4" x14ac:dyDescent="0.3">
      <c r="A66" s="69" t="s">
        <v>84</v>
      </c>
      <c r="B66" s="70" t="s">
        <v>85</v>
      </c>
      <c r="C66" s="21"/>
      <c r="M66" s="17"/>
      <c r="N66" s="17"/>
      <c r="O66" s="17"/>
    </row>
    <row r="67" spans="1:15" x14ac:dyDescent="0.3">
      <c r="A67" s="70" t="s">
        <v>86</v>
      </c>
      <c r="B67" s="70" t="s">
        <v>87</v>
      </c>
      <c r="C67" s="71">
        <f>I52</f>
        <v>0</v>
      </c>
      <c r="D67" s="458"/>
      <c r="E67" s="459"/>
      <c r="F67" s="459"/>
      <c r="G67" s="459"/>
      <c r="H67" s="459"/>
      <c r="M67" s="17"/>
      <c r="N67" s="17"/>
      <c r="O67" s="17"/>
    </row>
    <row r="68" spans="1:15" x14ac:dyDescent="0.3">
      <c r="A68" s="72" t="s">
        <v>88</v>
      </c>
      <c r="B68" s="72" t="s">
        <v>89</v>
      </c>
      <c r="C68" s="21">
        <f>H52</f>
        <v>0</v>
      </c>
      <c r="D68" s="75" t="e">
        <f>C68/C67</f>
        <v>#DIV/0!</v>
      </c>
      <c r="E68" s="15" t="s">
        <v>453</v>
      </c>
      <c r="M68" s="17"/>
      <c r="N68" s="17"/>
      <c r="O68" s="17"/>
    </row>
    <row r="69" spans="1:15" x14ac:dyDescent="0.3">
      <c r="A69" s="72" t="s">
        <v>90</v>
      </c>
      <c r="B69" s="72" t="s">
        <v>91</v>
      </c>
      <c r="C69" s="21">
        <f>C67-C68</f>
        <v>0</v>
      </c>
      <c r="M69" s="17"/>
      <c r="N69" s="17"/>
      <c r="O69" s="17"/>
    </row>
    <row r="70" spans="1:15" x14ac:dyDescent="0.3">
      <c r="A70" s="70" t="s">
        <v>92</v>
      </c>
      <c r="B70" s="70" t="s">
        <v>93</v>
      </c>
      <c r="C70" s="71">
        <f>SUM(C71:C72)</f>
        <v>0</v>
      </c>
      <c r="D70" s="73"/>
      <c r="M70" s="17"/>
      <c r="N70" s="17"/>
      <c r="O70" s="17"/>
    </row>
    <row r="71" spans="1:15" x14ac:dyDescent="0.3">
      <c r="A71" s="72" t="s">
        <v>88</v>
      </c>
      <c r="B71" s="72" t="s">
        <v>94</v>
      </c>
      <c r="C71" s="74"/>
      <c r="D71" s="133" t="e">
        <f>C71/C69</f>
        <v>#DIV/0!</v>
      </c>
      <c r="E71" s="15" t="s">
        <v>438</v>
      </c>
      <c r="G71" s="75"/>
      <c r="M71" s="17"/>
      <c r="N71" s="17"/>
      <c r="O71" s="17"/>
    </row>
    <row r="72" spans="1:15" x14ac:dyDescent="0.3">
      <c r="A72" s="72" t="s">
        <v>90</v>
      </c>
      <c r="B72" s="72" t="s">
        <v>95</v>
      </c>
      <c r="C72" s="74">
        <f>H52</f>
        <v>0</v>
      </c>
      <c r="G72" s="75"/>
      <c r="M72" s="17"/>
      <c r="N72" s="17"/>
      <c r="O72" s="17"/>
    </row>
    <row r="73" spans="1:15" x14ac:dyDescent="0.3">
      <c r="A73" s="70" t="s">
        <v>96</v>
      </c>
      <c r="B73" s="70" t="s">
        <v>97</v>
      </c>
      <c r="C73" s="71">
        <f>C69-C72</f>
        <v>0</v>
      </c>
      <c r="M73" s="17"/>
      <c r="N73" s="17"/>
      <c r="O73" s="17"/>
    </row>
    <row r="74" spans="1:15" x14ac:dyDescent="0.3">
      <c r="M74" s="17"/>
      <c r="N74" s="17"/>
      <c r="O74" s="17"/>
    </row>
    <row r="75" spans="1:15" x14ac:dyDescent="0.3">
      <c r="M75" s="17"/>
      <c r="N75" s="17"/>
      <c r="O75" s="17"/>
    </row>
    <row r="76" spans="1:15" x14ac:dyDescent="0.3">
      <c r="C76" s="76"/>
      <c r="D76" s="77"/>
      <c r="E76" s="77"/>
      <c r="F76" s="77"/>
      <c r="G76" s="77"/>
      <c r="H76" s="77"/>
      <c r="I76" s="77"/>
      <c r="J76" s="77"/>
      <c r="K76" s="77"/>
      <c r="L76" s="77"/>
      <c r="M76" s="77"/>
      <c r="N76" s="78"/>
      <c r="O76" s="78"/>
    </row>
  </sheetData>
  <mergeCells count="11">
    <mergeCell ref="A1:I1"/>
    <mergeCell ref="C6:D6"/>
    <mergeCell ref="F6:G6"/>
    <mergeCell ref="B9:I9"/>
    <mergeCell ref="B15:I15"/>
    <mergeCell ref="D67:H67"/>
    <mergeCell ref="C59:I59"/>
    <mergeCell ref="B18:I18"/>
    <mergeCell ref="B32:I32"/>
    <mergeCell ref="B40:I40"/>
    <mergeCell ref="B48:I48"/>
  </mergeCells>
  <conditionalFormatting sqref="D71">
    <cfRule type="containsText" dxfId="14" priority="1" operator="containsText" text="CORECT">
      <formula>NOT(ISERROR(SEARCH("CORECT",D71)))</formula>
    </cfRule>
    <cfRule type="containsText" dxfId="13" priority="2" operator="containsText" text="INCORECT">
      <formula>NOT(ISERROR(SEARCH("INCORECT",D71)))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C4BB2-ABC4-4EF3-8437-D9506E91B7B7}">
  <sheetPr>
    <tabColor theme="9" tint="0.39997558519241921"/>
  </sheetPr>
  <dimension ref="A1:G71"/>
  <sheetViews>
    <sheetView topLeftCell="A56" workbookViewId="0">
      <selection activeCell="F10" sqref="F10"/>
    </sheetView>
  </sheetViews>
  <sheetFormatPr defaultRowHeight="14.4" x14ac:dyDescent="0.3"/>
  <cols>
    <col min="2" max="2" width="58.21875" customWidth="1"/>
    <col min="3" max="3" width="13.5546875" style="395" customWidth="1"/>
    <col min="4" max="4" width="15.6640625" customWidth="1"/>
    <col min="5" max="5" width="15.33203125" customWidth="1"/>
    <col min="6" max="6" width="14.77734375" customWidth="1"/>
    <col min="7" max="7" width="11.21875" customWidth="1"/>
  </cols>
  <sheetData>
    <row r="1" spans="1:7" ht="20.399999999999999" x14ac:dyDescent="0.35">
      <c r="A1" s="473" t="s">
        <v>343</v>
      </c>
      <c r="B1" s="473"/>
      <c r="C1" s="473"/>
      <c r="D1" s="473"/>
      <c r="E1" s="473"/>
    </row>
    <row r="2" spans="1:7" ht="20.399999999999999" x14ac:dyDescent="0.35">
      <c r="A2" s="371"/>
      <c r="B2" s="371"/>
      <c r="C2" s="394"/>
      <c r="D2" s="371"/>
      <c r="E2" s="371"/>
    </row>
    <row r="3" spans="1:7" ht="20.399999999999999" x14ac:dyDescent="0.35">
      <c r="A3" s="371"/>
      <c r="B3" s="371"/>
      <c r="C3" s="394"/>
      <c r="D3" s="371"/>
      <c r="E3" s="371"/>
    </row>
    <row r="4" spans="1:7" ht="20.399999999999999" x14ac:dyDescent="0.35">
      <c r="A4" s="371"/>
      <c r="B4" s="371"/>
      <c r="C4" s="394"/>
      <c r="D4" s="371"/>
      <c r="E4" s="371"/>
    </row>
    <row r="5" spans="1:7" ht="15" thickBot="1" x14ac:dyDescent="0.35"/>
    <row r="6" spans="1:7" ht="28.8" x14ac:dyDescent="0.3">
      <c r="A6" s="476" t="s">
        <v>366</v>
      </c>
      <c r="B6" s="478" t="s">
        <v>367</v>
      </c>
      <c r="C6" s="396" t="s">
        <v>368</v>
      </c>
      <c r="D6" s="376" t="s">
        <v>369</v>
      </c>
      <c r="E6" s="387" t="s">
        <v>370</v>
      </c>
      <c r="F6" s="388" t="s">
        <v>436</v>
      </c>
      <c r="G6" s="389" t="s">
        <v>437</v>
      </c>
    </row>
    <row r="7" spans="1:7" ht="15" thickBot="1" x14ac:dyDescent="0.35">
      <c r="A7" s="477"/>
      <c r="B7" s="479"/>
      <c r="C7" s="397" t="s">
        <v>236</v>
      </c>
      <c r="D7" s="377" t="s">
        <v>236</v>
      </c>
      <c r="E7" s="378" t="s">
        <v>236</v>
      </c>
      <c r="F7" s="378" t="s">
        <v>236</v>
      </c>
      <c r="G7" s="378" t="s">
        <v>236</v>
      </c>
    </row>
    <row r="8" spans="1:7" ht="15" thickBot="1" x14ac:dyDescent="0.35">
      <c r="A8" s="390">
        <v>1</v>
      </c>
      <c r="B8" s="391">
        <v>2</v>
      </c>
      <c r="C8" s="398">
        <v>3</v>
      </c>
      <c r="D8" s="391">
        <v>4</v>
      </c>
      <c r="E8" s="391">
        <v>5</v>
      </c>
      <c r="F8" s="392">
        <v>6</v>
      </c>
      <c r="G8" s="393">
        <v>7</v>
      </c>
    </row>
    <row r="9" spans="1:7" x14ac:dyDescent="0.3">
      <c r="A9" s="474" t="s">
        <v>371</v>
      </c>
      <c r="B9" s="475"/>
      <c r="C9" s="475"/>
      <c r="D9" s="475"/>
      <c r="E9" s="475"/>
      <c r="F9" s="475"/>
      <c r="G9" s="475"/>
    </row>
    <row r="10" spans="1:7" x14ac:dyDescent="0.3">
      <c r="A10" s="379">
        <v>1.1000000000000001</v>
      </c>
      <c r="B10" s="380" t="s">
        <v>372</v>
      </c>
      <c r="C10" s="399">
        <v>0</v>
      </c>
      <c r="D10" s="381">
        <f>C10*19%</f>
        <v>0</v>
      </c>
      <c r="E10" s="381">
        <f>C10+D10</f>
        <v>0</v>
      </c>
      <c r="F10" s="374">
        <f>'Buget cerere'!I10</f>
        <v>0</v>
      </c>
      <c r="G10" s="374">
        <f>E10-F10</f>
        <v>0</v>
      </c>
    </row>
    <row r="11" spans="1:7" x14ac:dyDescent="0.3">
      <c r="A11" s="379">
        <v>1.2</v>
      </c>
      <c r="B11" s="380" t="s">
        <v>43</v>
      </c>
      <c r="C11" s="399">
        <v>0</v>
      </c>
      <c r="D11" s="381">
        <f t="shared" ref="D11:D13" si="0">C11*19%</f>
        <v>0</v>
      </c>
      <c r="E11" s="381">
        <f t="shared" ref="E11:E13" si="1">C11+D11</f>
        <v>0</v>
      </c>
      <c r="F11" s="374">
        <f>'Buget cerere'!I11</f>
        <v>0</v>
      </c>
      <c r="G11" s="374">
        <f t="shared" ref="G11:G14" si="2">E11-F11</f>
        <v>0</v>
      </c>
    </row>
    <row r="12" spans="1:7" ht="13.8" customHeight="1" x14ac:dyDescent="0.3">
      <c r="A12" s="379">
        <v>1.3</v>
      </c>
      <c r="B12" s="382" t="s">
        <v>373</v>
      </c>
      <c r="C12" s="399">
        <v>0</v>
      </c>
      <c r="D12" s="381">
        <f t="shared" si="0"/>
        <v>0</v>
      </c>
      <c r="E12" s="381">
        <f t="shared" si="1"/>
        <v>0</v>
      </c>
      <c r="F12" s="374">
        <f>'Buget cerere'!I12</f>
        <v>0</v>
      </c>
      <c r="G12" s="374">
        <f t="shared" si="2"/>
        <v>0</v>
      </c>
    </row>
    <row r="13" spans="1:7" x14ac:dyDescent="0.3">
      <c r="A13" s="379">
        <v>1.4</v>
      </c>
      <c r="B13" s="380" t="s">
        <v>374</v>
      </c>
      <c r="C13" s="399"/>
      <c r="D13" s="381">
        <f t="shared" si="0"/>
        <v>0</v>
      </c>
      <c r="E13" s="381">
        <f t="shared" si="1"/>
        <v>0</v>
      </c>
      <c r="F13" s="374">
        <f>'Buget cerere'!I13</f>
        <v>0</v>
      </c>
      <c r="G13" s="374">
        <f t="shared" si="2"/>
        <v>0</v>
      </c>
    </row>
    <row r="14" spans="1:7" x14ac:dyDescent="0.3">
      <c r="A14" s="469" t="s">
        <v>375</v>
      </c>
      <c r="B14" s="469"/>
      <c r="C14" s="400">
        <f>SUM(C10:C13)</f>
        <v>0</v>
      </c>
      <c r="D14" s="383">
        <f t="shared" ref="D14:E14" si="3">SUM(D10:D13)</f>
        <v>0</v>
      </c>
      <c r="E14" s="383">
        <f t="shared" si="3"/>
        <v>0</v>
      </c>
      <c r="F14" s="386">
        <f>'Buget cerere'!I14</f>
        <v>0</v>
      </c>
      <c r="G14" s="374">
        <f t="shared" si="2"/>
        <v>0</v>
      </c>
    </row>
    <row r="15" spans="1:7" ht="14.4" customHeight="1" x14ac:dyDescent="0.3">
      <c r="A15" s="466" t="s">
        <v>376</v>
      </c>
      <c r="B15" s="467"/>
      <c r="C15" s="467"/>
      <c r="D15" s="467"/>
      <c r="E15" s="467"/>
      <c r="F15" s="467"/>
      <c r="G15" s="468"/>
    </row>
    <row r="16" spans="1:7" x14ac:dyDescent="0.3">
      <c r="A16" s="379">
        <v>2.1</v>
      </c>
      <c r="B16" s="380" t="s">
        <v>49</v>
      </c>
      <c r="C16" s="399">
        <v>0</v>
      </c>
      <c r="D16" s="381">
        <f>C16*19%</f>
        <v>0</v>
      </c>
      <c r="E16" s="381">
        <f>C16+D16</f>
        <v>0</v>
      </c>
      <c r="F16" s="374">
        <f>'Buget cerere'!I16</f>
        <v>0</v>
      </c>
      <c r="G16" s="374">
        <f>E16-F16</f>
        <v>0</v>
      </c>
    </row>
    <row r="17" spans="1:7" x14ac:dyDescent="0.3">
      <c r="A17" s="379">
        <v>2.2000000000000002</v>
      </c>
      <c r="B17" s="380"/>
      <c r="C17" s="399">
        <v>0</v>
      </c>
      <c r="D17" s="381">
        <f t="shared" ref="D17:D18" si="4">C17*19%</f>
        <v>0</v>
      </c>
      <c r="E17" s="381">
        <f t="shared" ref="E17:E18" si="5">C17+D17</f>
        <v>0</v>
      </c>
      <c r="F17" s="375"/>
      <c r="G17" s="375"/>
    </row>
    <row r="18" spans="1:7" x14ac:dyDescent="0.3">
      <c r="A18" s="379">
        <v>2.2999999999999998</v>
      </c>
      <c r="B18" s="382"/>
      <c r="C18" s="399">
        <v>0</v>
      </c>
      <c r="D18" s="381">
        <f t="shared" si="4"/>
        <v>0</v>
      </c>
      <c r="E18" s="381">
        <f t="shared" si="5"/>
        <v>0</v>
      </c>
      <c r="F18" s="375"/>
      <c r="G18" s="375"/>
    </row>
    <row r="19" spans="1:7" x14ac:dyDescent="0.3">
      <c r="A19" s="469" t="s">
        <v>377</v>
      </c>
      <c r="B19" s="469"/>
      <c r="C19" s="400">
        <f>SUM(C16:C18)</f>
        <v>0</v>
      </c>
      <c r="D19" s="383">
        <f t="shared" ref="D19:E19" si="6">SUM(D16:D18)</f>
        <v>0</v>
      </c>
      <c r="E19" s="383">
        <f t="shared" si="6"/>
        <v>0</v>
      </c>
      <c r="F19" s="386">
        <f>'Buget cerere'!I17</f>
        <v>0</v>
      </c>
      <c r="G19" s="374">
        <f>E19-F19</f>
        <v>0</v>
      </c>
    </row>
    <row r="20" spans="1:7" ht="14.4" customHeight="1" x14ac:dyDescent="0.3">
      <c r="A20" s="466" t="s">
        <v>378</v>
      </c>
      <c r="B20" s="467"/>
      <c r="C20" s="467"/>
      <c r="D20" s="467"/>
      <c r="E20" s="467"/>
      <c r="F20" s="467"/>
      <c r="G20" s="468"/>
    </row>
    <row r="21" spans="1:7" x14ac:dyDescent="0.3">
      <c r="A21" s="379">
        <v>3.1</v>
      </c>
      <c r="B21" s="380" t="s">
        <v>379</v>
      </c>
      <c r="C21" s="400">
        <f>SUM(C22:C24)</f>
        <v>0</v>
      </c>
      <c r="D21" s="383">
        <f t="shared" ref="D21:E21" si="7">SUM(D22:D24)</f>
        <v>0</v>
      </c>
      <c r="E21" s="383">
        <f t="shared" si="7"/>
        <v>0</v>
      </c>
      <c r="F21" s="374">
        <f>'Buget cerere'!I19</f>
        <v>0</v>
      </c>
      <c r="G21" s="374">
        <f>E21-F21</f>
        <v>0</v>
      </c>
    </row>
    <row r="22" spans="1:7" x14ac:dyDescent="0.3">
      <c r="A22" s="384" t="s">
        <v>397</v>
      </c>
      <c r="B22" s="380" t="s">
        <v>396</v>
      </c>
      <c r="C22" s="399">
        <v>0</v>
      </c>
      <c r="D22" s="381">
        <f t="shared" ref="D22:D43" si="8">C22*19%</f>
        <v>0</v>
      </c>
      <c r="E22" s="381">
        <f t="shared" ref="E22:E43" si="9">C22+D22</f>
        <v>0</v>
      </c>
      <c r="F22" s="374"/>
      <c r="G22" s="375"/>
    </row>
    <row r="23" spans="1:7" x14ac:dyDescent="0.3">
      <c r="A23" s="384" t="s">
        <v>399</v>
      </c>
      <c r="B23" s="380" t="s">
        <v>398</v>
      </c>
      <c r="C23" s="399">
        <v>0</v>
      </c>
      <c r="D23" s="381">
        <f t="shared" si="8"/>
        <v>0</v>
      </c>
      <c r="E23" s="381">
        <f t="shared" si="9"/>
        <v>0</v>
      </c>
      <c r="F23" s="374"/>
      <c r="G23" s="375"/>
    </row>
    <row r="24" spans="1:7" x14ac:dyDescent="0.3">
      <c r="A24" s="384" t="s">
        <v>401</v>
      </c>
      <c r="B24" s="380" t="s">
        <v>400</v>
      </c>
      <c r="C24" s="399">
        <v>0</v>
      </c>
      <c r="D24" s="381">
        <f t="shared" si="8"/>
        <v>0</v>
      </c>
      <c r="E24" s="381">
        <f t="shared" si="9"/>
        <v>0</v>
      </c>
      <c r="F24" s="374"/>
      <c r="G24" s="375"/>
    </row>
    <row r="25" spans="1:7" ht="24.6" x14ac:dyDescent="0.3">
      <c r="A25" s="379">
        <v>3.2</v>
      </c>
      <c r="B25" s="382" t="s">
        <v>380</v>
      </c>
      <c r="C25" s="399">
        <v>0</v>
      </c>
      <c r="D25" s="381">
        <f t="shared" si="8"/>
        <v>0</v>
      </c>
      <c r="E25" s="381">
        <f t="shared" si="9"/>
        <v>0</v>
      </c>
      <c r="F25" s="374">
        <f>'Buget cerere'!I20</f>
        <v>0</v>
      </c>
      <c r="G25" s="374">
        <f t="shared" ref="G25:G28" si="10">E25-F25</f>
        <v>0</v>
      </c>
    </row>
    <row r="26" spans="1:7" x14ac:dyDescent="0.3">
      <c r="A26" s="379">
        <v>3.3</v>
      </c>
      <c r="B26" s="380" t="s">
        <v>381</v>
      </c>
      <c r="C26" s="399">
        <v>0</v>
      </c>
      <c r="D26" s="381">
        <f t="shared" si="8"/>
        <v>0</v>
      </c>
      <c r="E26" s="381">
        <f t="shared" si="9"/>
        <v>0</v>
      </c>
      <c r="F26" s="374">
        <f>'Buget cerere'!I21</f>
        <v>0</v>
      </c>
      <c r="G26" s="374">
        <f t="shared" si="10"/>
        <v>0</v>
      </c>
    </row>
    <row r="27" spans="1:7" x14ac:dyDescent="0.3">
      <c r="A27" s="379">
        <v>3.4</v>
      </c>
      <c r="B27" s="380" t="s">
        <v>382</v>
      </c>
      <c r="C27" s="399">
        <v>0</v>
      </c>
      <c r="D27" s="381">
        <f t="shared" si="8"/>
        <v>0</v>
      </c>
      <c r="E27" s="381">
        <f t="shared" si="9"/>
        <v>0</v>
      </c>
      <c r="F27" s="374">
        <f>'Buget cerere'!I22</f>
        <v>0</v>
      </c>
      <c r="G27" s="374">
        <f t="shared" si="10"/>
        <v>0</v>
      </c>
    </row>
    <row r="28" spans="1:7" x14ac:dyDescent="0.3">
      <c r="A28" s="379">
        <v>3.5</v>
      </c>
      <c r="B28" s="380" t="s">
        <v>346</v>
      </c>
      <c r="C28" s="400">
        <f>SUM(C29:C34)</f>
        <v>0</v>
      </c>
      <c r="D28" s="383">
        <f>SUM(D29:D34)</f>
        <v>0</v>
      </c>
      <c r="E28" s="383">
        <f>SUM(E29:E34)</f>
        <v>0</v>
      </c>
      <c r="F28" s="374">
        <f>'Buget cerere'!I23</f>
        <v>0</v>
      </c>
      <c r="G28" s="374">
        <f t="shared" si="10"/>
        <v>0</v>
      </c>
    </row>
    <row r="29" spans="1:7" x14ac:dyDescent="0.3">
      <c r="A29" s="384" t="s">
        <v>403</v>
      </c>
      <c r="B29" s="382" t="s">
        <v>402</v>
      </c>
      <c r="C29" s="399">
        <v>0</v>
      </c>
      <c r="D29" s="381">
        <f t="shared" si="8"/>
        <v>0</v>
      </c>
      <c r="E29" s="381">
        <f t="shared" si="9"/>
        <v>0</v>
      </c>
      <c r="F29" s="374"/>
      <c r="G29" s="375"/>
    </row>
    <row r="30" spans="1:7" x14ac:dyDescent="0.3">
      <c r="A30" s="384" t="s">
        <v>405</v>
      </c>
      <c r="B30" s="382" t="s">
        <v>404</v>
      </c>
      <c r="C30" s="399">
        <v>0</v>
      </c>
      <c r="D30" s="381">
        <f t="shared" si="8"/>
        <v>0</v>
      </c>
      <c r="E30" s="381">
        <f t="shared" si="9"/>
        <v>0</v>
      </c>
      <c r="F30" s="374"/>
      <c r="G30" s="375"/>
    </row>
    <row r="31" spans="1:7" ht="24.6" x14ac:dyDescent="0.3">
      <c r="A31" s="384" t="s">
        <v>407</v>
      </c>
      <c r="B31" s="382" t="s">
        <v>406</v>
      </c>
      <c r="C31" s="399">
        <v>0</v>
      </c>
      <c r="D31" s="381">
        <f t="shared" si="8"/>
        <v>0</v>
      </c>
      <c r="E31" s="381">
        <f t="shared" si="9"/>
        <v>0</v>
      </c>
      <c r="F31" s="374"/>
      <c r="G31" s="375"/>
    </row>
    <row r="32" spans="1:7" ht="24.6" x14ac:dyDescent="0.3">
      <c r="A32" s="384" t="s">
        <v>408</v>
      </c>
      <c r="B32" s="382" t="s">
        <v>409</v>
      </c>
      <c r="C32" s="399">
        <v>0</v>
      </c>
      <c r="D32" s="381">
        <f t="shared" si="8"/>
        <v>0</v>
      </c>
      <c r="E32" s="381">
        <f t="shared" si="9"/>
        <v>0</v>
      </c>
      <c r="F32" s="374"/>
      <c r="G32" s="375"/>
    </row>
    <row r="33" spans="1:7" ht="24.6" x14ac:dyDescent="0.3">
      <c r="A33" s="384" t="s">
        <v>411</v>
      </c>
      <c r="B33" s="382" t="s">
        <v>410</v>
      </c>
      <c r="C33" s="399">
        <v>0</v>
      </c>
      <c r="D33" s="381">
        <f t="shared" si="8"/>
        <v>0</v>
      </c>
      <c r="E33" s="381">
        <f t="shared" si="9"/>
        <v>0</v>
      </c>
      <c r="F33" s="374"/>
      <c r="G33" s="375"/>
    </row>
    <row r="34" spans="1:7" x14ac:dyDescent="0.3">
      <c r="A34" s="384" t="s">
        <v>413</v>
      </c>
      <c r="B34" s="382" t="s">
        <v>412</v>
      </c>
      <c r="C34" s="399">
        <v>0</v>
      </c>
      <c r="D34" s="381">
        <f t="shared" si="8"/>
        <v>0</v>
      </c>
      <c r="E34" s="381">
        <f t="shared" si="9"/>
        <v>0</v>
      </c>
      <c r="F34" s="374"/>
      <c r="G34" s="375"/>
    </row>
    <row r="35" spans="1:7" x14ac:dyDescent="0.3">
      <c r="A35" s="379">
        <v>3.6</v>
      </c>
      <c r="B35" s="382" t="s">
        <v>383</v>
      </c>
      <c r="C35" s="399">
        <v>0</v>
      </c>
      <c r="D35" s="381">
        <f t="shared" si="8"/>
        <v>0</v>
      </c>
      <c r="E35" s="381">
        <f t="shared" si="9"/>
        <v>0</v>
      </c>
      <c r="F35" s="374">
        <f>'Buget cerere'!I24</f>
        <v>0</v>
      </c>
      <c r="G35" s="374">
        <f t="shared" ref="G35:G40" si="11">E35-F35</f>
        <v>0</v>
      </c>
    </row>
    <row r="36" spans="1:7" x14ac:dyDescent="0.3">
      <c r="A36" s="379">
        <v>3.7</v>
      </c>
      <c r="B36" s="382" t="s">
        <v>349</v>
      </c>
      <c r="C36" s="400">
        <f>SUM(C37:C38)</f>
        <v>0</v>
      </c>
      <c r="D36" s="383">
        <f t="shared" ref="D36:E36" si="12">SUM(D37:D38)</f>
        <v>0</v>
      </c>
      <c r="E36" s="383">
        <f t="shared" si="12"/>
        <v>0</v>
      </c>
      <c r="F36" s="374">
        <f>'Buget cerere'!I25</f>
        <v>0</v>
      </c>
      <c r="G36" s="374">
        <f t="shared" si="11"/>
        <v>0</v>
      </c>
    </row>
    <row r="37" spans="1:7" x14ac:dyDescent="0.3">
      <c r="A37" s="384" t="s">
        <v>350</v>
      </c>
      <c r="B37" s="382" t="s">
        <v>414</v>
      </c>
      <c r="C37" s="399">
        <v>0</v>
      </c>
      <c r="D37" s="381">
        <f>C37*19%</f>
        <v>0</v>
      </c>
      <c r="E37" s="381">
        <f>C37+D37</f>
        <v>0</v>
      </c>
      <c r="F37" s="374">
        <f>'Buget cerere'!I26</f>
        <v>0</v>
      </c>
      <c r="G37" s="374">
        <f t="shared" si="11"/>
        <v>0</v>
      </c>
    </row>
    <row r="38" spans="1:7" x14ac:dyDescent="0.3">
      <c r="A38" s="384" t="s">
        <v>415</v>
      </c>
      <c r="B38" s="382" t="s">
        <v>353</v>
      </c>
      <c r="C38" s="399">
        <v>0</v>
      </c>
      <c r="D38" s="381">
        <f t="shared" si="8"/>
        <v>0</v>
      </c>
      <c r="E38" s="381">
        <f t="shared" si="9"/>
        <v>0</v>
      </c>
      <c r="F38" s="374">
        <f>'Buget cerere'!I27</f>
        <v>0</v>
      </c>
      <c r="G38" s="374">
        <f t="shared" si="11"/>
        <v>0</v>
      </c>
    </row>
    <row r="39" spans="1:7" x14ac:dyDescent="0.3">
      <c r="A39" s="379">
        <v>3.8</v>
      </c>
      <c r="B39" s="382" t="s">
        <v>365</v>
      </c>
      <c r="C39" s="400">
        <f>C40+C43</f>
        <v>0</v>
      </c>
      <c r="D39" s="383">
        <f t="shared" ref="D39:E39" si="13">D40+D43</f>
        <v>0</v>
      </c>
      <c r="E39" s="383">
        <f t="shared" si="13"/>
        <v>0</v>
      </c>
      <c r="F39" s="374">
        <f>'Buget cerere'!I28</f>
        <v>0</v>
      </c>
      <c r="G39" s="374">
        <f t="shared" si="11"/>
        <v>0</v>
      </c>
    </row>
    <row r="40" spans="1:7" x14ac:dyDescent="0.3">
      <c r="A40" s="384" t="s">
        <v>416</v>
      </c>
      <c r="B40" s="380" t="s">
        <v>357</v>
      </c>
      <c r="C40" s="400">
        <f>C41+C42</f>
        <v>0</v>
      </c>
      <c r="D40" s="383">
        <f t="shared" ref="D40:E40" si="14">D41+D42</f>
        <v>0</v>
      </c>
      <c r="E40" s="383">
        <f t="shared" si="14"/>
        <v>0</v>
      </c>
      <c r="F40" s="374">
        <f>'Buget cerere'!I29</f>
        <v>0</v>
      </c>
      <c r="G40" s="374">
        <f t="shared" si="11"/>
        <v>0</v>
      </c>
    </row>
    <row r="41" spans="1:7" x14ac:dyDescent="0.3">
      <c r="A41" s="384" t="s">
        <v>418</v>
      </c>
      <c r="B41" s="380" t="s">
        <v>417</v>
      </c>
      <c r="C41" s="399">
        <v>0</v>
      </c>
      <c r="D41" s="381">
        <f t="shared" si="8"/>
        <v>0</v>
      </c>
      <c r="E41" s="381">
        <f t="shared" si="9"/>
        <v>0</v>
      </c>
      <c r="F41" s="374"/>
      <c r="G41" s="375"/>
    </row>
    <row r="42" spans="1:7" ht="36.6" x14ac:dyDescent="0.3">
      <c r="A42" s="384" t="s">
        <v>420</v>
      </c>
      <c r="B42" s="382" t="s">
        <v>419</v>
      </c>
      <c r="C42" s="399">
        <v>0</v>
      </c>
      <c r="D42" s="381">
        <f t="shared" si="8"/>
        <v>0</v>
      </c>
      <c r="E42" s="381">
        <f t="shared" si="9"/>
        <v>0</v>
      </c>
      <c r="F42" s="374"/>
      <c r="G42" s="375"/>
    </row>
    <row r="43" spans="1:7" x14ac:dyDescent="0.3">
      <c r="A43" s="384" t="s">
        <v>421</v>
      </c>
      <c r="B43" s="382" t="s">
        <v>358</v>
      </c>
      <c r="C43" s="399">
        <v>0</v>
      </c>
      <c r="D43" s="381">
        <f t="shared" si="8"/>
        <v>0</v>
      </c>
      <c r="E43" s="381">
        <f t="shared" si="9"/>
        <v>0</v>
      </c>
      <c r="F43" s="374">
        <f>'Buget cerere'!I30</f>
        <v>0</v>
      </c>
      <c r="G43" s="374">
        <f t="shared" ref="G43:G44" si="15">E43-F43</f>
        <v>0</v>
      </c>
    </row>
    <row r="44" spans="1:7" x14ac:dyDescent="0.3">
      <c r="A44" s="469" t="s">
        <v>384</v>
      </c>
      <c r="B44" s="469"/>
      <c r="C44" s="400">
        <f>C21+C25+C26+C27+C28+C35+C36+C39</f>
        <v>0</v>
      </c>
      <c r="D44" s="383">
        <f>D21+D25+D26+D27+D28+D35+D36+D39</f>
        <v>0</v>
      </c>
      <c r="E44" s="383">
        <f>E21+E25+E26+E27+E28+E35+E36+E39</f>
        <v>0</v>
      </c>
      <c r="F44" s="386">
        <f>'Buget cerere'!I31</f>
        <v>0</v>
      </c>
      <c r="G44" s="386">
        <f t="shared" si="15"/>
        <v>0</v>
      </c>
    </row>
    <row r="45" spans="1:7" x14ac:dyDescent="0.3">
      <c r="A45" s="470" t="s">
        <v>59</v>
      </c>
      <c r="B45" s="471"/>
      <c r="C45" s="471"/>
      <c r="D45" s="471"/>
      <c r="E45" s="471"/>
      <c r="F45" s="471"/>
      <c r="G45" s="472"/>
    </row>
    <row r="46" spans="1:7" x14ac:dyDescent="0.3">
      <c r="A46" s="379">
        <v>4.0999999999999996</v>
      </c>
      <c r="B46" s="380" t="s">
        <v>61</v>
      </c>
      <c r="C46" s="399">
        <v>0</v>
      </c>
      <c r="D46" s="381">
        <f>C46*19%</f>
        <v>0</v>
      </c>
      <c r="E46" s="381">
        <f>C46+D46</f>
        <v>0</v>
      </c>
      <c r="F46" s="374">
        <f>'Buget cerere'!I33</f>
        <v>0</v>
      </c>
      <c r="G46" s="374">
        <f t="shared" ref="G46:G52" si="16">E46-F46</f>
        <v>0</v>
      </c>
    </row>
    <row r="47" spans="1:7" x14ac:dyDescent="0.3">
      <c r="A47" s="379">
        <v>4.2</v>
      </c>
      <c r="B47" s="380" t="s">
        <v>385</v>
      </c>
      <c r="C47" s="399">
        <v>0</v>
      </c>
      <c r="D47" s="381">
        <f t="shared" ref="D47:D51" si="17">C47*19%</f>
        <v>0</v>
      </c>
      <c r="E47" s="381">
        <f t="shared" ref="E47:E51" si="18">C47+D47</f>
        <v>0</v>
      </c>
      <c r="F47" s="374">
        <f>'Buget cerere'!I34</f>
        <v>0</v>
      </c>
      <c r="G47" s="374">
        <f t="shared" si="16"/>
        <v>0</v>
      </c>
    </row>
    <row r="48" spans="1:7" x14ac:dyDescent="0.3">
      <c r="A48" s="379">
        <v>4.3</v>
      </c>
      <c r="B48" s="380" t="s">
        <v>386</v>
      </c>
      <c r="C48" s="399">
        <v>0</v>
      </c>
      <c r="D48" s="381">
        <f t="shared" si="17"/>
        <v>0</v>
      </c>
      <c r="E48" s="381">
        <f t="shared" si="18"/>
        <v>0</v>
      </c>
      <c r="F48" s="374">
        <f>'Buget cerere'!I35</f>
        <v>0</v>
      </c>
      <c r="G48" s="374">
        <f t="shared" si="16"/>
        <v>0</v>
      </c>
    </row>
    <row r="49" spans="1:7" ht="24.6" x14ac:dyDescent="0.3">
      <c r="A49" s="379">
        <v>4.4000000000000004</v>
      </c>
      <c r="B49" s="382" t="s">
        <v>387</v>
      </c>
      <c r="C49" s="399">
        <v>0</v>
      </c>
      <c r="D49" s="381">
        <f t="shared" si="17"/>
        <v>0</v>
      </c>
      <c r="E49" s="381">
        <f t="shared" si="18"/>
        <v>0</v>
      </c>
      <c r="F49" s="374">
        <f>'Buget cerere'!I36</f>
        <v>0</v>
      </c>
      <c r="G49" s="374">
        <f t="shared" si="16"/>
        <v>0</v>
      </c>
    </row>
    <row r="50" spans="1:7" x14ac:dyDescent="0.3">
      <c r="A50" s="379">
        <v>4.5</v>
      </c>
      <c r="B50" s="382" t="s">
        <v>328</v>
      </c>
      <c r="C50" s="399">
        <v>0</v>
      </c>
      <c r="D50" s="381">
        <f t="shared" si="17"/>
        <v>0</v>
      </c>
      <c r="E50" s="381">
        <f t="shared" si="18"/>
        <v>0</v>
      </c>
      <c r="F50" s="374">
        <f>'Buget cerere'!I37</f>
        <v>0</v>
      </c>
      <c r="G50" s="374">
        <f t="shared" si="16"/>
        <v>0</v>
      </c>
    </row>
    <row r="51" spans="1:7" x14ac:dyDescent="0.3">
      <c r="A51" s="379">
        <v>4.5999999999999996</v>
      </c>
      <c r="B51" s="382" t="s">
        <v>64</v>
      </c>
      <c r="C51" s="399">
        <v>0</v>
      </c>
      <c r="D51" s="381">
        <f t="shared" si="17"/>
        <v>0</v>
      </c>
      <c r="E51" s="381">
        <f t="shared" si="18"/>
        <v>0</v>
      </c>
      <c r="F51" s="374">
        <f>'Buget cerere'!I38</f>
        <v>0</v>
      </c>
      <c r="G51" s="374">
        <f t="shared" si="16"/>
        <v>0</v>
      </c>
    </row>
    <row r="52" spans="1:7" x14ac:dyDescent="0.3">
      <c r="A52" s="469" t="s">
        <v>388</v>
      </c>
      <c r="B52" s="469"/>
      <c r="C52" s="400">
        <f>SUM(C46:C51)</f>
        <v>0</v>
      </c>
      <c r="D52" s="383">
        <f t="shared" ref="D52:E52" si="19">SUM(D46:D51)</f>
        <v>0</v>
      </c>
      <c r="E52" s="383">
        <f t="shared" si="19"/>
        <v>0</v>
      </c>
      <c r="F52" s="386">
        <f>'Buget cerere'!I39</f>
        <v>0</v>
      </c>
      <c r="G52" s="386">
        <f t="shared" si="16"/>
        <v>0</v>
      </c>
    </row>
    <row r="53" spans="1:7" x14ac:dyDescent="0.3">
      <c r="A53" s="470" t="s">
        <v>389</v>
      </c>
      <c r="B53" s="471"/>
      <c r="C53" s="471"/>
      <c r="D53" s="471"/>
      <c r="E53" s="471"/>
      <c r="F53" s="471"/>
      <c r="G53" s="472"/>
    </row>
    <row r="54" spans="1:7" x14ac:dyDescent="0.3">
      <c r="A54" s="384">
        <v>5.0999999999999996</v>
      </c>
      <c r="B54" s="382" t="s">
        <v>390</v>
      </c>
      <c r="C54" s="400">
        <f>SUM(C55:C56)</f>
        <v>0</v>
      </c>
      <c r="D54" s="383">
        <f t="shared" ref="D54:E54" si="20">SUM(D55:D56)</f>
        <v>0</v>
      </c>
      <c r="E54" s="383">
        <f t="shared" si="20"/>
        <v>0</v>
      </c>
      <c r="F54" s="374">
        <f>'Buget cerere'!I41</f>
        <v>0</v>
      </c>
      <c r="G54" s="374">
        <f t="shared" ref="G54:G57" si="21">E54-F54</f>
        <v>0</v>
      </c>
    </row>
    <row r="55" spans="1:7" ht="24.6" x14ac:dyDescent="0.3">
      <c r="A55" s="384" t="s">
        <v>423</v>
      </c>
      <c r="B55" s="382" t="s">
        <v>422</v>
      </c>
      <c r="C55" s="399">
        <v>0</v>
      </c>
      <c r="D55" s="381">
        <f t="shared" ref="D55:D64" si="22">C55*19%</f>
        <v>0</v>
      </c>
      <c r="E55" s="381">
        <f t="shared" ref="E55:E56" si="23">C55+D55</f>
        <v>0</v>
      </c>
      <c r="F55" s="374">
        <f>'Buget cerere'!I42</f>
        <v>0</v>
      </c>
      <c r="G55" s="374">
        <f t="shared" si="21"/>
        <v>0</v>
      </c>
    </row>
    <row r="56" spans="1:7" x14ac:dyDescent="0.3">
      <c r="A56" s="384" t="s">
        <v>425</v>
      </c>
      <c r="B56" s="380" t="s">
        <v>424</v>
      </c>
      <c r="C56" s="399">
        <v>0</v>
      </c>
      <c r="D56" s="381">
        <f t="shared" si="22"/>
        <v>0</v>
      </c>
      <c r="E56" s="381">
        <f t="shared" si="23"/>
        <v>0</v>
      </c>
      <c r="F56" s="374">
        <f>'Buget cerere'!I43</f>
        <v>0</v>
      </c>
      <c r="G56" s="374">
        <f t="shared" si="21"/>
        <v>0</v>
      </c>
    </row>
    <row r="57" spans="1:7" x14ac:dyDescent="0.3">
      <c r="A57" s="384">
        <v>5.2</v>
      </c>
      <c r="B57" s="382" t="s">
        <v>391</v>
      </c>
      <c r="C57" s="400">
        <f>SUM(C58:C62)</f>
        <v>0</v>
      </c>
      <c r="D57" s="383">
        <f>SUM(D58:D62)</f>
        <v>0</v>
      </c>
      <c r="E57" s="383">
        <f>SUM(E58:E62)</f>
        <v>0</v>
      </c>
      <c r="F57" s="374">
        <f>'Buget cerere'!I44</f>
        <v>0</v>
      </c>
      <c r="G57" s="374">
        <f t="shared" si="21"/>
        <v>0</v>
      </c>
    </row>
    <row r="58" spans="1:7" ht="24.6" x14ac:dyDescent="0.3">
      <c r="A58" s="384" t="s">
        <v>427</v>
      </c>
      <c r="B58" s="382" t="s">
        <v>426</v>
      </c>
      <c r="C58" s="399">
        <v>0</v>
      </c>
      <c r="D58" s="385">
        <v>0</v>
      </c>
      <c r="E58" s="381">
        <f t="shared" ref="E58:E64" si="24">C58+D58</f>
        <v>0</v>
      </c>
      <c r="F58" s="375"/>
      <c r="G58" s="375"/>
    </row>
    <row r="59" spans="1:7" ht="24.6" x14ac:dyDescent="0.3">
      <c r="A59" s="384" t="s">
        <v>429</v>
      </c>
      <c r="B59" s="382" t="s">
        <v>428</v>
      </c>
      <c r="C59" s="399">
        <v>0</v>
      </c>
      <c r="D59" s="385">
        <v>0</v>
      </c>
      <c r="E59" s="381">
        <f t="shared" si="24"/>
        <v>0</v>
      </c>
      <c r="F59" s="375"/>
      <c r="G59" s="375"/>
    </row>
    <row r="60" spans="1:7" ht="24.6" x14ac:dyDescent="0.3">
      <c r="A60" s="384" t="s">
        <v>431</v>
      </c>
      <c r="B60" s="382" t="s">
        <v>430</v>
      </c>
      <c r="C60" s="399">
        <v>0</v>
      </c>
      <c r="D60" s="385">
        <v>0</v>
      </c>
      <c r="E60" s="381">
        <f t="shared" si="24"/>
        <v>0</v>
      </c>
      <c r="F60" s="375"/>
      <c r="G60" s="375"/>
    </row>
    <row r="61" spans="1:7" x14ac:dyDescent="0.3">
      <c r="A61" s="384" t="s">
        <v>433</v>
      </c>
      <c r="B61" s="382" t="s">
        <v>432</v>
      </c>
      <c r="C61" s="399">
        <v>0</v>
      </c>
      <c r="D61" s="385">
        <v>0</v>
      </c>
      <c r="E61" s="381">
        <f t="shared" si="24"/>
        <v>0</v>
      </c>
      <c r="F61" s="375"/>
      <c r="G61" s="375"/>
    </row>
    <row r="62" spans="1:7" ht="24.6" x14ac:dyDescent="0.3">
      <c r="A62" s="384" t="s">
        <v>435</v>
      </c>
      <c r="B62" s="382" t="s">
        <v>434</v>
      </c>
      <c r="C62" s="399">
        <v>0</v>
      </c>
      <c r="D62" s="385">
        <v>0</v>
      </c>
      <c r="E62" s="381">
        <f t="shared" si="24"/>
        <v>0</v>
      </c>
      <c r="F62" s="375"/>
      <c r="G62" s="375"/>
    </row>
    <row r="63" spans="1:7" x14ac:dyDescent="0.3">
      <c r="A63" s="384">
        <v>5.3</v>
      </c>
      <c r="B63" s="382" t="s">
        <v>392</v>
      </c>
      <c r="C63" s="399">
        <v>0</v>
      </c>
      <c r="D63" s="381">
        <f t="shared" si="22"/>
        <v>0</v>
      </c>
      <c r="E63" s="381">
        <f t="shared" si="24"/>
        <v>0</v>
      </c>
      <c r="F63" s="374">
        <f>'Buget cerere'!I45</f>
        <v>0</v>
      </c>
      <c r="G63" s="374">
        <f t="shared" ref="G63:G65" si="25">E63-F63</f>
        <v>0</v>
      </c>
    </row>
    <row r="64" spans="1:7" x14ac:dyDescent="0.3">
      <c r="A64" s="384">
        <v>5.4</v>
      </c>
      <c r="B64" s="382" t="s">
        <v>360</v>
      </c>
      <c r="C64" s="399">
        <v>0</v>
      </c>
      <c r="D64" s="381">
        <f t="shared" si="22"/>
        <v>0</v>
      </c>
      <c r="E64" s="381">
        <f t="shared" si="24"/>
        <v>0</v>
      </c>
      <c r="F64" s="374">
        <f>'Buget cerere'!I46</f>
        <v>0</v>
      </c>
      <c r="G64" s="374">
        <f t="shared" si="25"/>
        <v>0</v>
      </c>
    </row>
    <row r="65" spans="1:7" x14ac:dyDescent="0.3">
      <c r="A65" s="469" t="s">
        <v>393</v>
      </c>
      <c r="B65" s="469"/>
      <c r="C65" s="400">
        <f>C54+C57+C63+C64</f>
        <v>0</v>
      </c>
      <c r="D65" s="383">
        <f t="shared" ref="D65:E65" si="26">D54+D57+D63+D64</f>
        <v>0</v>
      </c>
      <c r="E65" s="383">
        <f t="shared" si="26"/>
        <v>0</v>
      </c>
      <c r="F65" s="386">
        <f>'Buget cerere'!I47</f>
        <v>0</v>
      </c>
      <c r="G65" s="386">
        <f t="shared" si="25"/>
        <v>0</v>
      </c>
    </row>
    <row r="66" spans="1:7" ht="14.4" customHeight="1" x14ac:dyDescent="0.3">
      <c r="A66" s="466" t="s">
        <v>361</v>
      </c>
      <c r="B66" s="467"/>
      <c r="C66" s="467"/>
      <c r="D66" s="467"/>
      <c r="E66" s="467"/>
      <c r="F66" s="467"/>
      <c r="G66" s="468"/>
    </row>
    <row r="67" spans="1:7" x14ac:dyDescent="0.3">
      <c r="A67" s="379">
        <v>6.1</v>
      </c>
      <c r="B67" s="382" t="s">
        <v>362</v>
      </c>
      <c r="C67" s="399"/>
      <c r="D67" s="381">
        <f>C67*19%</f>
        <v>0</v>
      </c>
      <c r="E67" s="381">
        <f>C67+D67</f>
        <v>0</v>
      </c>
      <c r="F67" s="374">
        <f>'Buget cerere'!I49</f>
        <v>0</v>
      </c>
      <c r="G67" s="374">
        <f t="shared" ref="G67:G71" si="27">E67-F67</f>
        <v>0</v>
      </c>
    </row>
    <row r="68" spans="1:7" x14ac:dyDescent="0.3">
      <c r="A68" s="379">
        <v>6.2</v>
      </c>
      <c r="B68" s="380" t="s">
        <v>364</v>
      </c>
      <c r="C68" s="399"/>
      <c r="D68" s="381">
        <f t="shared" ref="D68" si="28">C68*19%</f>
        <v>0</v>
      </c>
      <c r="E68" s="381">
        <f t="shared" ref="E68" si="29">C68+D68</f>
        <v>0</v>
      </c>
      <c r="F68" s="374">
        <f>'Buget cerere'!I50</f>
        <v>0</v>
      </c>
      <c r="G68" s="374">
        <f t="shared" si="27"/>
        <v>0</v>
      </c>
    </row>
    <row r="69" spans="1:7" x14ac:dyDescent="0.3">
      <c r="A69" s="469" t="s">
        <v>394</v>
      </c>
      <c r="B69" s="469"/>
      <c r="C69" s="400">
        <f>SUM(C67:C68)</f>
        <v>0</v>
      </c>
      <c r="D69" s="383">
        <f t="shared" ref="D69:E69" si="30">SUM(D67:D68)</f>
        <v>0</v>
      </c>
      <c r="E69" s="383">
        <f t="shared" si="30"/>
        <v>0</v>
      </c>
      <c r="F69" s="386">
        <f>'Buget cerere'!I51</f>
        <v>0</v>
      </c>
      <c r="G69" s="386">
        <f t="shared" si="27"/>
        <v>0</v>
      </c>
    </row>
    <row r="70" spans="1:7" x14ac:dyDescent="0.3">
      <c r="A70" s="469" t="s">
        <v>81</v>
      </c>
      <c r="B70" s="469"/>
      <c r="C70" s="400">
        <f>C14+C19+C44+C52+C65+C69</f>
        <v>0</v>
      </c>
      <c r="D70" s="383">
        <f>D14+D19+D44+D52+D65+D69</f>
        <v>0</v>
      </c>
      <c r="E70" s="383">
        <f>E14+E19+E44+E52+E65+E69</f>
        <v>0</v>
      </c>
      <c r="F70" s="386">
        <f>'Buget cerere'!I52</f>
        <v>0</v>
      </c>
      <c r="G70" s="386">
        <f t="shared" si="27"/>
        <v>0</v>
      </c>
    </row>
    <row r="71" spans="1:7" x14ac:dyDescent="0.3">
      <c r="A71" s="469" t="s">
        <v>395</v>
      </c>
      <c r="B71" s="469"/>
      <c r="C71" s="400">
        <f>C11+C12+C13+C19+C46+C47+C55</f>
        <v>0</v>
      </c>
      <c r="D71" s="383">
        <f>D11+D12+D13+D19+D46+D47+D55</f>
        <v>0</v>
      </c>
      <c r="E71" s="383">
        <f>E11+E12+E13+E19+E46+E47+E55</f>
        <v>0</v>
      </c>
      <c r="F71" s="386">
        <f>'Buget cerere'!I54</f>
        <v>0</v>
      </c>
      <c r="G71" s="386">
        <f t="shared" si="27"/>
        <v>0</v>
      </c>
    </row>
  </sheetData>
  <mergeCells count="17">
    <mergeCell ref="A52:B52"/>
    <mergeCell ref="A65:B65"/>
    <mergeCell ref="A1:E1"/>
    <mergeCell ref="A9:G9"/>
    <mergeCell ref="A15:G15"/>
    <mergeCell ref="A20:G20"/>
    <mergeCell ref="A45:G45"/>
    <mergeCell ref="A44:B44"/>
    <mergeCell ref="A6:A7"/>
    <mergeCell ref="B6:B7"/>
    <mergeCell ref="A14:B14"/>
    <mergeCell ref="A19:B19"/>
    <mergeCell ref="A66:G66"/>
    <mergeCell ref="A69:B69"/>
    <mergeCell ref="A70:B70"/>
    <mergeCell ref="A71:B71"/>
    <mergeCell ref="A53:G5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8B46B-3957-4B19-BFA3-B58F9FE9D304}">
  <sheetPr>
    <tabColor rgb="FFC00000"/>
  </sheetPr>
  <dimension ref="A1:S111"/>
  <sheetViews>
    <sheetView topLeftCell="A78" workbookViewId="0">
      <selection activeCell="K55" sqref="K55"/>
    </sheetView>
  </sheetViews>
  <sheetFormatPr defaultColWidth="8.88671875" defaultRowHeight="14.4" x14ac:dyDescent="0.3"/>
  <cols>
    <col min="1" max="1" width="6.44140625" style="79" customWidth="1"/>
    <col min="2" max="2" width="66.5546875" style="175" customWidth="1"/>
    <col min="3" max="3" width="15" style="82" customWidth="1"/>
    <col min="4" max="4" width="15" style="133" customWidth="1"/>
    <col min="5" max="5" width="15" style="82" hidden="1" customWidth="1"/>
    <col min="6" max="9" width="15" style="82" customWidth="1"/>
    <col min="10" max="10" width="15" style="83" customWidth="1"/>
    <col min="11" max="11" width="15" style="84" customWidth="1"/>
    <col min="12" max="19" width="15" customWidth="1"/>
    <col min="20" max="21" width="11.5546875" customWidth="1"/>
  </cols>
  <sheetData>
    <row r="1" spans="1:11" ht="27.75" customHeight="1" x14ac:dyDescent="0.35">
      <c r="A1" s="473" t="s">
        <v>309</v>
      </c>
      <c r="B1" s="473"/>
      <c r="C1" s="473"/>
      <c r="D1" s="473"/>
      <c r="E1" s="473"/>
      <c r="F1" s="473"/>
      <c r="G1" s="473"/>
      <c r="H1" s="473"/>
      <c r="I1" s="473"/>
    </row>
    <row r="2" spans="1:11" ht="27.75" customHeight="1" x14ac:dyDescent="0.35">
      <c r="B2" s="85"/>
      <c r="C2" s="80"/>
      <c r="D2" s="81"/>
    </row>
    <row r="3" spans="1:11" ht="17.25" customHeight="1" x14ac:dyDescent="0.3">
      <c r="B3" s="493" t="s">
        <v>341</v>
      </c>
      <c r="C3" s="493"/>
      <c r="D3" s="493"/>
      <c r="E3" s="493"/>
      <c r="F3" s="493"/>
      <c r="G3" s="493"/>
      <c r="H3" s="493"/>
      <c r="I3" s="493"/>
    </row>
    <row r="4" spans="1:11" ht="16.2" customHeight="1" x14ac:dyDescent="0.3">
      <c r="B4" s="369"/>
      <c r="C4" s="86"/>
      <c r="D4" s="87"/>
      <c r="E4" s="88"/>
      <c r="F4" s="88"/>
      <c r="G4" s="88"/>
      <c r="H4" s="88"/>
      <c r="I4" s="88"/>
    </row>
    <row r="5" spans="1:11" ht="16.2" x14ac:dyDescent="0.35">
      <c r="B5" s="494" t="s">
        <v>98</v>
      </c>
      <c r="C5" s="494" t="s">
        <v>99</v>
      </c>
      <c r="D5" s="81"/>
      <c r="I5" s="82" t="s">
        <v>306</v>
      </c>
    </row>
    <row r="6" spans="1:11" ht="27.6" x14ac:dyDescent="0.35">
      <c r="B6" s="85"/>
      <c r="C6" s="89" t="s">
        <v>100</v>
      </c>
      <c r="D6" s="90" t="s">
        <v>101</v>
      </c>
      <c r="E6" s="91" t="s">
        <v>102</v>
      </c>
      <c r="F6" s="495" t="s">
        <v>103</v>
      </c>
      <c r="G6" s="495"/>
      <c r="H6" s="495"/>
      <c r="I6" s="496"/>
    </row>
    <row r="7" spans="1:11" s="99" customFormat="1" x14ac:dyDescent="0.25">
      <c r="A7" s="93"/>
      <c r="B7" s="94" t="s">
        <v>104</v>
      </c>
      <c r="C7" s="95" t="s">
        <v>105</v>
      </c>
      <c r="D7" s="96" t="s">
        <v>106</v>
      </c>
      <c r="E7" s="95" t="s">
        <v>107</v>
      </c>
      <c r="F7" s="89" t="s">
        <v>108</v>
      </c>
      <c r="G7" s="89" t="s">
        <v>109</v>
      </c>
      <c r="H7" s="89" t="s">
        <v>110</v>
      </c>
      <c r="I7" s="89" t="s">
        <v>111</v>
      </c>
      <c r="J7" s="97"/>
      <c r="K7" s="98"/>
    </row>
    <row r="8" spans="1:11" s="103" customFormat="1" x14ac:dyDescent="0.25">
      <c r="A8" s="100"/>
      <c r="B8" s="490" t="str">
        <f>'Buget cerere'!B9:I9</f>
        <v>CAPITOL 1 Cheltuieli pentru obținerea si amenajarea terenului</v>
      </c>
      <c r="C8" s="491"/>
      <c r="D8" s="491"/>
      <c r="E8" s="491"/>
      <c r="F8" s="491"/>
      <c r="G8" s="491"/>
      <c r="H8" s="491"/>
      <c r="I8" s="492"/>
      <c r="J8" s="101"/>
      <c r="K8" s="102"/>
    </row>
    <row r="9" spans="1:11" s="109" customFormat="1" x14ac:dyDescent="0.25">
      <c r="A9" s="104" t="str">
        <f>'Buget cerere'!A10</f>
        <v>1.1.</v>
      </c>
      <c r="B9" s="105" t="str">
        <f>'Buget cerere'!B10</f>
        <v>Obtinerea terenului</v>
      </c>
      <c r="C9" s="106">
        <f>'Buget cerere'!I10</f>
        <v>0</v>
      </c>
      <c r="D9" s="107">
        <f>IF(F9+G9+H9+I9&lt;&gt;C9,"EROARE!",F9+G9+H9+I9)</f>
        <v>0</v>
      </c>
      <c r="E9" s="485"/>
      <c r="F9" s="38">
        <v>0</v>
      </c>
      <c r="G9" s="38">
        <v>0</v>
      </c>
      <c r="H9" s="38">
        <v>0</v>
      </c>
      <c r="I9" s="38">
        <v>0</v>
      </c>
      <c r="J9" s="97">
        <f t="shared" ref="J9:J55" si="0">C9-D9</f>
        <v>0</v>
      </c>
      <c r="K9" s="98"/>
    </row>
    <row r="10" spans="1:11" s="109" customFormat="1" x14ac:dyDescent="0.25">
      <c r="A10" s="104" t="str">
        <f>'Buget cerere'!A11</f>
        <v>1.2.</v>
      </c>
      <c r="B10" s="105" t="str">
        <f>'Buget cerere'!B11</f>
        <v>Amenajarea terenului</v>
      </c>
      <c r="C10" s="106">
        <f>'Buget cerere'!I11</f>
        <v>0</v>
      </c>
      <c r="D10" s="107">
        <f t="shared" ref="D10:D13" si="1">IF(F10+G10+H10+I10&lt;&gt;C10,"EROARE!",F10+G10+H10+I10)</f>
        <v>0</v>
      </c>
      <c r="E10" s="485"/>
      <c r="F10" s="38">
        <v>0</v>
      </c>
      <c r="G10" s="38">
        <v>0</v>
      </c>
      <c r="H10" s="38">
        <v>0</v>
      </c>
      <c r="I10" s="38">
        <v>0</v>
      </c>
      <c r="J10" s="97">
        <f t="shared" si="0"/>
        <v>0</v>
      </c>
      <c r="K10" s="98"/>
    </row>
    <row r="11" spans="1:11" s="109" customFormat="1" x14ac:dyDescent="0.25">
      <c r="A11" s="104" t="str">
        <f>'Buget cerere'!A12</f>
        <v>1.3.</v>
      </c>
      <c r="B11" s="105" t="str">
        <f>'Buget cerere'!B12</f>
        <v>Amenajari pentru protectia mediului si aducerea la starea initiala</v>
      </c>
      <c r="C11" s="106">
        <f>'Buget cerere'!I12</f>
        <v>0</v>
      </c>
      <c r="D11" s="107">
        <f t="shared" si="1"/>
        <v>0</v>
      </c>
      <c r="E11" s="485"/>
      <c r="F11" s="38">
        <v>0</v>
      </c>
      <c r="G11" s="38">
        <v>0</v>
      </c>
      <c r="H11" s="38">
        <v>0</v>
      </c>
      <c r="I11" s="38">
        <v>0</v>
      </c>
      <c r="J11" s="97"/>
      <c r="K11" s="98"/>
    </row>
    <row r="12" spans="1:11" s="109" customFormat="1" x14ac:dyDescent="0.25">
      <c r="A12" s="104" t="str">
        <f>'Buget cerere'!A13</f>
        <v>1.4.</v>
      </c>
      <c r="B12" s="105" t="str">
        <f>'Buget cerere'!B13</f>
        <v>Cheltuieli pentru relocarea/protecția utilităților</v>
      </c>
      <c r="C12" s="106">
        <f>'Buget cerere'!I13</f>
        <v>0</v>
      </c>
      <c r="D12" s="107">
        <f t="shared" si="1"/>
        <v>0</v>
      </c>
      <c r="E12" s="485"/>
      <c r="F12" s="38">
        <v>0</v>
      </c>
      <c r="G12" s="38">
        <v>0</v>
      </c>
      <c r="H12" s="38">
        <v>0</v>
      </c>
      <c r="I12" s="38">
        <v>0</v>
      </c>
      <c r="J12" s="97"/>
      <c r="K12" s="98"/>
    </row>
    <row r="13" spans="1:11" s="103" customFormat="1" x14ac:dyDescent="0.25">
      <c r="A13" s="104"/>
      <c r="B13" s="110" t="str">
        <f>'Buget cerere'!B14</f>
        <v>TOTAL CAPITOL 1</v>
      </c>
      <c r="C13" s="106">
        <f>'Buget cerere'!I14</f>
        <v>0</v>
      </c>
      <c r="D13" s="107">
        <f t="shared" si="1"/>
        <v>0</v>
      </c>
      <c r="E13" s="486"/>
      <c r="F13" s="107">
        <f>SUM(F9:F12)</f>
        <v>0</v>
      </c>
      <c r="G13" s="107">
        <f t="shared" ref="G13:I13" si="2">SUM(G9:G12)</f>
        <v>0</v>
      </c>
      <c r="H13" s="107">
        <f t="shared" si="2"/>
        <v>0</v>
      </c>
      <c r="I13" s="107">
        <f t="shared" si="2"/>
        <v>0</v>
      </c>
      <c r="J13" s="97">
        <f t="shared" si="0"/>
        <v>0</v>
      </c>
      <c r="K13" s="98"/>
    </row>
    <row r="14" spans="1:11" s="103" customFormat="1" x14ac:dyDescent="0.25">
      <c r="A14" s="104">
        <f>'Buget cerere'!A15</f>
        <v>2</v>
      </c>
      <c r="B14" s="490" t="str">
        <f>'Buget cerere'!B15:I15</f>
        <v>CAPITOL 2 Cheltuieli pt asigurarea utilităţilor necesare obiectivului</v>
      </c>
      <c r="C14" s="491"/>
      <c r="D14" s="491"/>
      <c r="E14" s="491"/>
      <c r="F14" s="491"/>
      <c r="G14" s="491"/>
      <c r="H14" s="491"/>
      <c r="I14" s="492"/>
      <c r="J14" s="97">
        <f t="shared" si="0"/>
        <v>0</v>
      </c>
      <c r="K14" s="98"/>
    </row>
    <row r="15" spans="1:11" s="109" customFormat="1" x14ac:dyDescent="0.25">
      <c r="A15" s="104" t="str">
        <f>'Buget cerere'!A16</f>
        <v>2.1</v>
      </c>
      <c r="B15" s="112" t="str">
        <f>'Buget cerere'!B16</f>
        <v>Cheltuieli pentru asigurarea utilitatilor necesare obiectivului</v>
      </c>
      <c r="C15" s="106">
        <f>'Buget cerere'!I16</f>
        <v>0</v>
      </c>
      <c r="D15" s="107">
        <f t="shared" ref="D15:D16" si="3">IF(F15+G15+H15+I15&lt;&gt;C15,"EROARE!",F15+G15+H15+I15)</f>
        <v>0</v>
      </c>
      <c r="E15" s="484"/>
      <c r="F15" s="38">
        <v>0</v>
      </c>
      <c r="G15" s="38">
        <v>0</v>
      </c>
      <c r="H15" s="38">
        <v>0</v>
      </c>
      <c r="I15" s="38">
        <v>0</v>
      </c>
      <c r="J15" s="97">
        <f t="shared" si="0"/>
        <v>0</v>
      </c>
      <c r="K15" s="98"/>
    </row>
    <row r="16" spans="1:11" s="103" customFormat="1" x14ac:dyDescent="0.25">
      <c r="A16" s="104"/>
      <c r="B16" s="110" t="str">
        <f>'Buget cerere'!B17</f>
        <v> TOTAL CAPITOL 2</v>
      </c>
      <c r="C16" s="106">
        <f>'Buget cerere'!I17</f>
        <v>0</v>
      </c>
      <c r="D16" s="107">
        <f t="shared" si="3"/>
        <v>0</v>
      </c>
      <c r="E16" s="486"/>
      <c r="F16" s="107">
        <f>F15</f>
        <v>0</v>
      </c>
      <c r="G16" s="107">
        <f>G15</f>
        <v>0</v>
      </c>
      <c r="H16" s="107">
        <f>H15</f>
        <v>0</v>
      </c>
      <c r="I16" s="107">
        <f>I15</f>
        <v>0</v>
      </c>
      <c r="J16" s="97">
        <f t="shared" si="0"/>
        <v>0</v>
      </c>
      <c r="K16" s="98"/>
    </row>
    <row r="17" spans="1:11" s="103" customFormat="1" x14ac:dyDescent="0.25">
      <c r="A17" s="104" t="str">
        <f>'Buget cerere'!A18</f>
        <v>3</v>
      </c>
      <c r="B17" s="490" t="str">
        <f>'Buget cerere'!B18:I18</f>
        <v>CAPITOL 3 Cheltuieli pentru proiectare și asistență tehnică</v>
      </c>
      <c r="C17" s="491"/>
      <c r="D17" s="491"/>
      <c r="E17" s="491"/>
      <c r="F17" s="491"/>
      <c r="G17" s="491"/>
      <c r="H17" s="491"/>
      <c r="I17" s="492"/>
      <c r="J17" s="97">
        <f t="shared" si="0"/>
        <v>0</v>
      </c>
      <c r="K17" s="98"/>
    </row>
    <row r="18" spans="1:11" s="109" customFormat="1" ht="26.25" customHeight="1" x14ac:dyDescent="0.25">
      <c r="A18" s="104" t="str">
        <f>'Buget cerere'!A19</f>
        <v>3.1</v>
      </c>
      <c r="B18" s="113" t="str">
        <f>'Buget cerere'!B19</f>
        <v>Studii  (Studii de teren; Raport privind impactul asupra mediului; Alte studii specifice)</v>
      </c>
      <c r="C18" s="106">
        <f>'Buget cerere'!I19</f>
        <v>0</v>
      </c>
      <c r="D18" s="107">
        <f>IF(F18+G18+H18+I18&lt;&gt;C18,"EROARE!",F18+G18+H18+I18)</f>
        <v>0</v>
      </c>
      <c r="E18" s="484"/>
      <c r="F18" s="38">
        <v>0</v>
      </c>
      <c r="G18" s="38">
        <v>0</v>
      </c>
      <c r="H18" s="38">
        <v>0</v>
      </c>
      <c r="I18" s="38">
        <v>0</v>
      </c>
      <c r="J18" s="97">
        <f t="shared" si="0"/>
        <v>0</v>
      </c>
      <c r="K18" s="98"/>
    </row>
    <row r="19" spans="1:11" s="109" customFormat="1" x14ac:dyDescent="0.25">
      <c r="A19" s="104" t="str">
        <f>'Buget cerere'!A20</f>
        <v>3.2</v>
      </c>
      <c r="B19" s="113" t="str">
        <f>'Buget cerere'!B20</f>
        <v>Cheltuieli pentru obținere de avize, acorduri si autorizații</v>
      </c>
      <c r="C19" s="106">
        <f>'Buget cerere'!I20</f>
        <v>0</v>
      </c>
      <c r="D19" s="107">
        <f t="shared" ref="D19:D30" si="4">IF(F19+G19+H19+I19&lt;&gt;C19,"EROARE!",F19+G19+H19+I19)</f>
        <v>0</v>
      </c>
      <c r="E19" s="485"/>
      <c r="F19" s="38">
        <v>0</v>
      </c>
      <c r="G19" s="38">
        <v>0</v>
      </c>
      <c r="H19" s="38">
        <v>0</v>
      </c>
      <c r="I19" s="38">
        <v>0</v>
      </c>
      <c r="J19" s="97">
        <f t="shared" si="0"/>
        <v>0</v>
      </c>
      <c r="K19" s="98"/>
    </row>
    <row r="20" spans="1:11" s="109" customFormat="1" x14ac:dyDescent="0.25">
      <c r="A20" s="104" t="str">
        <f>'Buget cerere'!A21</f>
        <v>3.3</v>
      </c>
      <c r="B20" s="113" t="str">
        <f>'Buget cerere'!B21</f>
        <v>Expertiza tehnica</v>
      </c>
      <c r="C20" s="106">
        <f>'Buget cerere'!I21</f>
        <v>0</v>
      </c>
      <c r="D20" s="107">
        <f t="shared" si="4"/>
        <v>0</v>
      </c>
      <c r="E20" s="485"/>
      <c r="F20" s="38">
        <v>0</v>
      </c>
      <c r="G20" s="38">
        <v>0</v>
      </c>
      <c r="H20" s="38">
        <v>0</v>
      </c>
      <c r="I20" s="38">
        <v>0</v>
      </c>
      <c r="J20" s="97">
        <f t="shared" si="0"/>
        <v>0</v>
      </c>
      <c r="K20" s="98"/>
    </row>
    <row r="21" spans="1:11" s="109" customFormat="1" x14ac:dyDescent="0.25">
      <c r="A21" s="104" t="str">
        <f>'Buget cerere'!A22</f>
        <v>3.4</v>
      </c>
      <c r="B21" s="113" t="str">
        <f>'Buget cerere'!B22</f>
        <v>CertificareaCertificarea performanţei energetice şi auditul energetic al clădirilor</v>
      </c>
      <c r="C21" s="106">
        <f>'Buget cerere'!I22</f>
        <v>0</v>
      </c>
      <c r="D21" s="107">
        <f t="shared" si="4"/>
        <v>0</v>
      </c>
      <c r="E21" s="485"/>
      <c r="F21" s="38">
        <v>0</v>
      </c>
      <c r="G21" s="38">
        <v>0</v>
      </c>
      <c r="H21" s="38">
        <v>0</v>
      </c>
      <c r="I21" s="38">
        <v>0</v>
      </c>
      <c r="J21" s="97">
        <f t="shared" si="0"/>
        <v>0</v>
      </c>
      <c r="K21" s="98"/>
    </row>
    <row r="22" spans="1:11" s="109" customFormat="1" x14ac:dyDescent="0.25">
      <c r="A22" s="104" t="str">
        <f>'Buget cerere'!A23</f>
        <v>3.5</v>
      </c>
      <c r="B22" s="113" t="str">
        <f>'Buget cerere'!B23</f>
        <v>Proiectare</v>
      </c>
      <c r="C22" s="106">
        <f>'Buget cerere'!I23</f>
        <v>0</v>
      </c>
      <c r="D22" s="107">
        <f t="shared" si="4"/>
        <v>0</v>
      </c>
      <c r="E22" s="485"/>
      <c r="F22" s="38">
        <v>0</v>
      </c>
      <c r="G22" s="38">
        <v>0</v>
      </c>
      <c r="H22" s="38">
        <v>0</v>
      </c>
      <c r="I22" s="38">
        <v>0</v>
      </c>
      <c r="J22" s="97">
        <f t="shared" si="0"/>
        <v>0</v>
      </c>
      <c r="K22" s="98"/>
    </row>
    <row r="23" spans="1:11" s="109" customFormat="1" x14ac:dyDescent="0.25">
      <c r="A23" s="104" t="str">
        <f>'Buget cerere'!A24</f>
        <v>3.6</v>
      </c>
      <c r="B23" s="113" t="str">
        <f>'Buget cerere'!B24</f>
        <v>Elaborare proceduri atribuire</v>
      </c>
      <c r="C23" s="106">
        <f>'Buget cerere'!I24</f>
        <v>0</v>
      </c>
      <c r="D23" s="107">
        <f t="shared" si="4"/>
        <v>0</v>
      </c>
      <c r="E23" s="485"/>
      <c r="F23" s="38">
        <v>0</v>
      </c>
      <c r="G23" s="38">
        <v>0</v>
      </c>
      <c r="H23" s="38">
        <v>0</v>
      </c>
      <c r="I23" s="38">
        <v>0</v>
      </c>
      <c r="J23" s="97"/>
      <c r="K23" s="98"/>
    </row>
    <row r="24" spans="1:11" s="109" customFormat="1" x14ac:dyDescent="0.25">
      <c r="A24" s="104" t="str">
        <f>'Buget cerere'!A25</f>
        <v>3.7</v>
      </c>
      <c r="B24" s="113" t="str">
        <f>'Buget cerere'!B25</f>
        <v>Consultanţă</v>
      </c>
      <c r="C24" s="106">
        <f>'Buget cerere'!I25</f>
        <v>0</v>
      </c>
      <c r="D24" s="107">
        <f t="shared" si="4"/>
        <v>0</v>
      </c>
      <c r="E24" s="485"/>
      <c r="F24" s="373">
        <f>SUM(F25:F26)</f>
        <v>0</v>
      </c>
      <c r="G24" s="373">
        <f t="shared" ref="G24:I24" si="5">SUM(G25:G26)</f>
        <v>0</v>
      </c>
      <c r="H24" s="373">
        <f t="shared" si="5"/>
        <v>0</v>
      </c>
      <c r="I24" s="373">
        <f t="shared" si="5"/>
        <v>0</v>
      </c>
      <c r="J24" s="97"/>
      <c r="K24" s="98"/>
    </row>
    <row r="25" spans="1:11" s="109" customFormat="1" x14ac:dyDescent="0.25">
      <c r="A25" s="104" t="str">
        <f>'Buget cerere'!A26</f>
        <v>3.7.1</v>
      </c>
      <c r="B25" s="113" t="str">
        <f>'Buget cerere'!B26</f>
        <v>Managementul de pManagementul de proiect pentru obiectivul de investiţii</v>
      </c>
      <c r="C25" s="106">
        <f>'Buget cerere'!I26</f>
        <v>0</v>
      </c>
      <c r="D25" s="107">
        <f t="shared" si="4"/>
        <v>0</v>
      </c>
      <c r="E25" s="485"/>
      <c r="F25" s="38">
        <v>0</v>
      </c>
      <c r="G25" s="38">
        <v>0</v>
      </c>
      <c r="H25" s="38">
        <v>0</v>
      </c>
      <c r="I25" s="38">
        <v>0</v>
      </c>
      <c r="J25" s="97"/>
      <c r="K25" s="98"/>
    </row>
    <row r="26" spans="1:11" s="109" customFormat="1" x14ac:dyDescent="0.25">
      <c r="A26" s="104" t="str">
        <f>'Buget cerere'!A27</f>
        <v>3.7.2</v>
      </c>
      <c r="B26" s="113" t="str">
        <f>'Buget cerere'!B27</f>
        <v>Auditul financiar</v>
      </c>
      <c r="C26" s="106">
        <f>'Buget cerere'!I27</f>
        <v>0</v>
      </c>
      <c r="D26" s="107">
        <f t="shared" si="4"/>
        <v>0</v>
      </c>
      <c r="E26" s="485"/>
      <c r="F26" s="38">
        <v>0</v>
      </c>
      <c r="G26" s="38">
        <v>0</v>
      </c>
      <c r="H26" s="38">
        <v>0</v>
      </c>
      <c r="I26" s="38">
        <v>0</v>
      </c>
      <c r="J26" s="97"/>
      <c r="K26" s="98"/>
    </row>
    <row r="27" spans="1:11" s="109" customFormat="1" x14ac:dyDescent="0.25">
      <c r="A27" s="104" t="str">
        <f>'Buget cerere'!A28</f>
        <v>3.8</v>
      </c>
      <c r="B27" s="113" t="str">
        <f>'Buget cerere'!B28</f>
        <v>Asistenţă tehnică</v>
      </c>
      <c r="C27" s="106">
        <f>'Buget cerere'!I28</f>
        <v>0</v>
      </c>
      <c r="D27" s="107">
        <f t="shared" si="4"/>
        <v>0</v>
      </c>
      <c r="E27" s="485"/>
      <c r="F27" s="373">
        <f>SUM(F28:F29)</f>
        <v>0</v>
      </c>
      <c r="G27" s="373">
        <f>SUM(G28:G29)</f>
        <v>0</v>
      </c>
      <c r="H27" s="373">
        <f t="shared" ref="H27:I27" si="6">SUM(H28:H29)</f>
        <v>0</v>
      </c>
      <c r="I27" s="373">
        <f t="shared" si="6"/>
        <v>0</v>
      </c>
      <c r="J27" s="97"/>
      <c r="K27" s="98"/>
    </row>
    <row r="28" spans="1:11" s="109" customFormat="1" x14ac:dyDescent="0.25">
      <c r="A28" s="104" t="str">
        <f>'Buget cerere'!A29</f>
        <v>3.8.1</v>
      </c>
      <c r="B28" s="113" t="str">
        <f>'Buget cerere'!B29</f>
        <v xml:space="preserve"> Asistenţă tehnică din partea proiectantului</v>
      </c>
      <c r="C28" s="106">
        <f>'Buget cerere'!I29</f>
        <v>0</v>
      </c>
      <c r="D28" s="107">
        <f t="shared" si="4"/>
        <v>0</v>
      </c>
      <c r="E28" s="485"/>
      <c r="F28" s="38">
        <v>0</v>
      </c>
      <c r="G28" s="38">
        <v>0</v>
      </c>
      <c r="H28" s="38">
        <v>0</v>
      </c>
      <c r="I28" s="38">
        <v>0</v>
      </c>
      <c r="J28" s="97"/>
      <c r="K28" s="98"/>
    </row>
    <row r="29" spans="1:11" s="109" customFormat="1" x14ac:dyDescent="0.25">
      <c r="A29" s="104" t="str">
        <f>'Buget cerere'!A30</f>
        <v>3.8.2</v>
      </c>
      <c r="B29" s="113" t="str">
        <f>'Buget cerere'!B30</f>
        <v>Dirigenţie de şantier</v>
      </c>
      <c r="C29" s="106">
        <f>'Buget cerere'!I30</f>
        <v>0</v>
      </c>
      <c r="D29" s="107">
        <f t="shared" si="4"/>
        <v>0</v>
      </c>
      <c r="E29" s="485"/>
      <c r="F29" s="38">
        <v>0</v>
      </c>
      <c r="G29" s="38">
        <v>0</v>
      </c>
      <c r="H29" s="38">
        <v>0</v>
      </c>
      <c r="I29" s="38">
        <v>0</v>
      </c>
      <c r="J29" s="97"/>
      <c r="K29" s="98"/>
    </row>
    <row r="30" spans="1:11" s="103" customFormat="1" x14ac:dyDescent="0.25">
      <c r="A30" s="104"/>
      <c r="B30" s="114" t="str">
        <f>'Buget cerere'!B31</f>
        <v> TOTAL CAPITOL 3</v>
      </c>
      <c r="C30" s="106">
        <f>'Buget cerere'!I31</f>
        <v>0</v>
      </c>
      <c r="D30" s="107">
        <f t="shared" si="4"/>
        <v>0</v>
      </c>
      <c r="E30" s="486"/>
      <c r="F30" s="107">
        <f>SUM(F18:F23)+F24+F27</f>
        <v>0</v>
      </c>
      <c r="G30" s="107">
        <f t="shared" ref="G30:I30" si="7">SUM(G18:G23)+G24+G27</f>
        <v>0</v>
      </c>
      <c r="H30" s="107">
        <f t="shared" si="7"/>
        <v>0</v>
      </c>
      <c r="I30" s="107">
        <f t="shared" si="7"/>
        <v>0</v>
      </c>
      <c r="J30" s="97">
        <f t="shared" si="0"/>
        <v>0</v>
      </c>
      <c r="K30" s="98"/>
    </row>
    <row r="31" spans="1:11" s="103" customFormat="1" x14ac:dyDescent="0.25">
      <c r="A31" s="104">
        <f>'Buget cerere'!A32</f>
        <v>4</v>
      </c>
      <c r="B31" s="470" t="str">
        <f>'Buget cerere'!B32:I32</f>
        <v>CAPITOLUL 4 Cheltuieli pentru investiţia de bază</v>
      </c>
      <c r="C31" s="471"/>
      <c r="D31" s="471"/>
      <c r="E31" s="471"/>
      <c r="F31" s="471"/>
      <c r="G31" s="471"/>
      <c r="H31" s="471"/>
      <c r="I31" s="472"/>
      <c r="J31" s="97">
        <f t="shared" si="0"/>
        <v>0</v>
      </c>
      <c r="K31" s="98"/>
    </row>
    <row r="32" spans="1:11" s="109" customFormat="1" x14ac:dyDescent="0.25">
      <c r="A32" s="104" t="str">
        <f>'Buget cerere'!A33</f>
        <v>4.1</v>
      </c>
      <c r="B32" s="44" t="str">
        <f>'Buget cerere'!B33</f>
        <v>Construcţii şi instalaţii</v>
      </c>
      <c r="C32" s="106">
        <f>'Buget cerere'!I33</f>
        <v>0</v>
      </c>
      <c r="D32" s="107">
        <f>IF(F32+G32+H32+I32&lt;&gt;C32,"EROARE!",F32+G32+H32+I32)</f>
        <v>0</v>
      </c>
      <c r="E32" s="484"/>
      <c r="F32" s="38">
        <v>0</v>
      </c>
      <c r="G32" s="38">
        <v>0</v>
      </c>
      <c r="H32" s="38">
        <v>0</v>
      </c>
      <c r="I32" s="38">
        <v>0</v>
      </c>
      <c r="J32" s="97">
        <f t="shared" si="0"/>
        <v>0</v>
      </c>
      <c r="K32" s="98"/>
    </row>
    <row r="33" spans="1:11" s="109" customFormat="1" ht="29.25" customHeight="1" x14ac:dyDescent="0.25">
      <c r="A33" s="104" t="str">
        <f>'Buget cerere'!A34</f>
        <v>4.2</v>
      </c>
      <c r="B33" s="44" t="str">
        <f>'Buget cerere'!B34</f>
        <v>Montaj utilaje, echipamente tehnologice și funcționale</v>
      </c>
      <c r="C33" s="106">
        <f>'Buget cerere'!I34</f>
        <v>0</v>
      </c>
      <c r="D33" s="107">
        <f t="shared" ref="D33:D37" si="8">IF(F33+G33+H33+I33&lt;&gt;C33,"EROARE!",F33+G33+H33+I33)</f>
        <v>0</v>
      </c>
      <c r="E33" s="485"/>
      <c r="F33" s="38">
        <v>0</v>
      </c>
      <c r="G33" s="38">
        <v>0</v>
      </c>
      <c r="H33" s="38">
        <v>0</v>
      </c>
      <c r="I33" s="38">
        <v>0</v>
      </c>
      <c r="J33" s="97">
        <f t="shared" si="0"/>
        <v>0</v>
      </c>
      <c r="K33" s="98"/>
    </row>
    <row r="34" spans="1:11" s="109" customFormat="1" x14ac:dyDescent="0.25">
      <c r="A34" s="104" t="str">
        <f>'Buget cerere'!A35</f>
        <v>4.3</v>
      </c>
      <c r="B34" s="44" t="str">
        <f>'Buget cerere'!B35</f>
        <v>Utilaje, echipamente tehnologice şi funcționale care necesită  montaj</v>
      </c>
      <c r="C34" s="106">
        <f>'Buget cerere'!I35</f>
        <v>0</v>
      </c>
      <c r="D34" s="107">
        <f t="shared" si="8"/>
        <v>0</v>
      </c>
      <c r="E34" s="485"/>
      <c r="F34" s="38">
        <v>0</v>
      </c>
      <c r="G34" s="38">
        <v>0</v>
      </c>
      <c r="H34" s="38">
        <v>0</v>
      </c>
      <c r="I34" s="38">
        <v>0</v>
      </c>
      <c r="J34" s="97">
        <f t="shared" si="0"/>
        <v>0</v>
      </c>
      <c r="K34" s="98"/>
    </row>
    <row r="35" spans="1:11" s="103" customFormat="1" x14ac:dyDescent="0.25">
      <c r="A35" s="104" t="str">
        <f>'Buget cerere'!A36</f>
        <v>4.4</v>
      </c>
      <c r="B35" s="44" t="str">
        <f>'Buget cerere'!B36</f>
        <v>Utilaje, echipamente tehnologice şi funcționale care nu necesită montaj și echipamente de transport</v>
      </c>
      <c r="C35" s="106">
        <f>'Buget cerere'!I36</f>
        <v>0</v>
      </c>
      <c r="D35" s="107">
        <f t="shared" si="8"/>
        <v>0</v>
      </c>
      <c r="E35" s="486"/>
      <c r="F35" s="38">
        <v>0</v>
      </c>
      <c r="G35" s="38">
        <v>0</v>
      </c>
      <c r="H35" s="38">
        <v>0</v>
      </c>
      <c r="I35" s="38">
        <v>0</v>
      </c>
      <c r="J35" s="97">
        <f t="shared" si="0"/>
        <v>0</v>
      </c>
      <c r="K35" s="98"/>
    </row>
    <row r="36" spans="1:11" s="103" customFormat="1" x14ac:dyDescent="0.25">
      <c r="A36" s="104" t="str">
        <f>'Buget cerere'!A37</f>
        <v>4.5</v>
      </c>
      <c r="B36" s="44" t="str">
        <f>'Buget cerere'!B37</f>
        <v>Dotări</v>
      </c>
      <c r="C36" s="106">
        <f>'Buget cerere'!I37</f>
        <v>0</v>
      </c>
      <c r="D36" s="107">
        <f t="shared" si="8"/>
        <v>0</v>
      </c>
      <c r="E36" s="115"/>
      <c r="F36" s="38">
        <v>0</v>
      </c>
      <c r="G36" s="38">
        <v>0</v>
      </c>
      <c r="H36" s="38">
        <v>0</v>
      </c>
      <c r="I36" s="38">
        <v>0</v>
      </c>
      <c r="J36" s="97"/>
      <c r="K36" s="98"/>
    </row>
    <row r="37" spans="1:11" s="103" customFormat="1" x14ac:dyDescent="0.25">
      <c r="A37" s="104" t="str">
        <f>'Buget cerere'!A38</f>
        <v>4.6</v>
      </c>
      <c r="B37" s="44" t="str">
        <f>'Buget cerere'!B38</f>
        <v>Active necorporale</v>
      </c>
      <c r="C37" s="106">
        <f>'Buget cerere'!I38</f>
        <v>0</v>
      </c>
      <c r="D37" s="107">
        <f t="shared" si="8"/>
        <v>0</v>
      </c>
      <c r="E37" s="115"/>
      <c r="F37" s="38">
        <v>0</v>
      </c>
      <c r="G37" s="38">
        <v>0</v>
      </c>
      <c r="H37" s="38">
        <v>0</v>
      </c>
      <c r="I37" s="38">
        <v>0</v>
      </c>
      <c r="J37" s="97"/>
      <c r="K37" s="98"/>
    </row>
    <row r="38" spans="1:11" s="103" customFormat="1" x14ac:dyDescent="0.25">
      <c r="A38" s="104"/>
      <c r="B38" s="114" t="str">
        <f>'Buget cerere'!B39</f>
        <v>TOTAL CAPITOL 4</v>
      </c>
      <c r="C38" s="106">
        <f>'Buget cerere'!I39</f>
        <v>0</v>
      </c>
      <c r="D38" s="107">
        <f t="shared" ref="D38" si="9">IF(F38+G38+H38+I38&lt;&gt;C38,"EROARE!",F38+G38+H38+I38)</f>
        <v>0</v>
      </c>
      <c r="E38" s="115"/>
      <c r="F38" s="107">
        <f>SUM(F32:F37)</f>
        <v>0</v>
      </c>
      <c r="G38" s="107">
        <f t="shared" ref="G38:I38" si="10">SUM(G32:G37)</f>
        <v>0</v>
      </c>
      <c r="H38" s="107">
        <f t="shared" si="10"/>
        <v>0</v>
      </c>
      <c r="I38" s="107">
        <f t="shared" si="10"/>
        <v>0</v>
      </c>
      <c r="J38" s="97">
        <f t="shared" si="0"/>
        <v>0</v>
      </c>
      <c r="K38" s="98"/>
    </row>
    <row r="39" spans="1:11" s="103" customFormat="1" x14ac:dyDescent="0.25">
      <c r="A39" s="104" t="str">
        <f>'Buget cerere'!A40</f>
        <v>5</v>
      </c>
      <c r="B39" s="470" t="str">
        <f>'Buget cerere'!B40:I40</f>
        <v>CAPITOLUL 5   Alte cheltuieli</v>
      </c>
      <c r="C39" s="471"/>
      <c r="D39" s="471"/>
      <c r="E39" s="471"/>
      <c r="F39" s="471"/>
      <c r="G39" s="471"/>
      <c r="H39" s="471"/>
      <c r="I39" s="472"/>
      <c r="J39" s="97">
        <f t="shared" si="0"/>
        <v>0</v>
      </c>
      <c r="K39" s="98"/>
    </row>
    <row r="40" spans="1:11" s="109" customFormat="1" x14ac:dyDescent="0.25">
      <c r="A40" s="104" t="str">
        <f>'Buget cerere'!A41</f>
        <v>5.1.</v>
      </c>
      <c r="B40" s="44" t="str">
        <f>'Buget cerere'!B41</f>
        <v>Organizare de șantier</v>
      </c>
      <c r="C40" s="106">
        <f>'Buget cerere'!I41</f>
        <v>0</v>
      </c>
      <c r="D40" s="107">
        <f t="shared" ref="D40:D45" si="11">IF(F40+G40+H40+I40&lt;&gt;C40,"EROARE!",F40+G40+H40+I40)</f>
        <v>0</v>
      </c>
      <c r="E40" s="484"/>
      <c r="F40" s="116">
        <f>F41+F42</f>
        <v>0</v>
      </c>
      <c r="G40" s="116">
        <f t="shared" ref="G40:I40" si="12">G41+G42</f>
        <v>0</v>
      </c>
      <c r="H40" s="116">
        <f t="shared" si="12"/>
        <v>0</v>
      </c>
      <c r="I40" s="116">
        <f t="shared" si="12"/>
        <v>0</v>
      </c>
      <c r="J40" s="97">
        <f t="shared" si="0"/>
        <v>0</v>
      </c>
      <c r="K40" s="98"/>
    </row>
    <row r="41" spans="1:11" s="109" customFormat="1" x14ac:dyDescent="0.25">
      <c r="A41" s="104" t="str">
        <f>'Buget cerere'!A42</f>
        <v>5.1.1</v>
      </c>
      <c r="B41" s="117" t="str">
        <f>'Buget cerere'!B42</f>
        <v>Lucrari de constructii si instalatii aferente organizarii de santier</v>
      </c>
      <c r="C41" s="106">
        <f>'Buget cerere'!I42</f>
        <v>0</v>
      </c>
      <c r="D41" s="107">
        <f t="shared" si="11"/>
        <v>0</v>
      </c>
      <c r="E41" s="485"/>
      <c r="F41" s="38">
        <v>0</v>
      </c>
      <c r="G41" s="38">
        <v>0</v>
      </c>
      <c r="H41" s="38">
        <v>0</v>
      </c>
      <c r="I41" s="38">
        <v>0</v>
      </c>
      <c r="J41" s="97">
        <f t="shared" si="0"/>
        <v>0</v>
      </c>
      <c r="K41" s="98"/>
    </row>
    <row r="42" spans="1:11" s="103" customFormat="1" x14ac:dyDescent="0.25">
      <c r="A42" s="104" t="str">
        <f>'Buget cerere'!A43</f>
        <v>5.1.2</v>
      </c>
      <c r="B42" s="117" t="str">
        <f>'Buget cerere'!B43</f>
        <v>Cheltuieli conexe organizării de şantier</v>
      </c>
      <c r="C42" s="106">
        <f>'Buget cerere'!I43</f>
        <v>0</v>
      </c>
      <c r="D42" s="107">
        <f t="shared" si="11"/>
        <v>0</v>
      </c>
      <c r="E42" s="486"/>
      <c r="F42" s="38">
        <v>0</v>
      </c>
      <c r="G42" s="38">
        <v>0</v>
      </c>
      <c r="H42" s="38">
        <v>0</v>
      </c>
      <c r="I42" s="38">
        <v>0</v>
      </c>
      <c r="J42" s="97">
        <f t="shared" si="0"/>
        <v>0</v>
      </c>
      <c r="K42" s="98"/>
    </row>
    <row r="43" spans="1:11" s="103" customFormat="1" x14ac:dyDescent="0.25">
      <c r="A43" s="104" t="str">
        <f>'Buget cerere'!A44</f>
        <v>5.2</v>
      </c>
      <c r="B43" s="44" t="str">
        <f>'Buget cerere'!B44</f>
        <v>Comisioane, cote, taxe</v>
      </c>
      <c r="C43" s="106">
        <f>'Buget cerere'!I44</f>
        <v>0</v>
      </c>
      <c r="D43" s="107">
        <f t="shared" si="11"/>
        <v>0</v>
      </c>
      <c r="E43" s="118"/>
      <c r="F43" s="38">
        <v>0</v>
      </c>
      <c r="G43" s="38">
        <v>0</v>
      </c>
      <c r="H43" s="38">
        <v>0</v>
      </c>
      <c r="I43" s="38">
        <v>0</v>
      </c>
      <c r="J43" s="97">
        <f t="shared" si="0"/>
        <v>0</v>
      </c>
      <c r="K43" s="98"/>
    </row>
    <row r="44" spans="1:11" s="109" customFormat="1" x14ac:dyDescent="0.25">
      <c r="A44" s="104" t="str">
        <f>'Buget cerere'!A45</f>
        <v>5.3</v>
      </c>
      <c r="B44" s="44" t="str">
        <f>'Buget cerere'!B45</f>
        <v>Cheltuieli diverse și neprevăzute</v>
      </c>
      <c r="C44" s="106">
        <f>'Buget cerere'!I45</f>
        <v>0</v>
      </c>
      <c r="D44" s="107">
        <f t="shared" si="11"/>
        <v>0</v>
      </c>
      <c r="E44" s="484"/>
      <c r="F44" s="38">
        <v>0</v>
      </c>
      <c r="G44" s="38">
        <v>0</v>
      </c>
      <c r="H44" s="38">
        <v>0</v>
      </c>
      <c r="I44" s="38">
        <v>0</v>
      </c>
      <c r="J44" s="97">
        <f t="shared" si="0"/>
        <v>0</v>
      </c>
      <c r="K44" s="98"/>
    </row>
    <row r="45" spans="1:11" s="109" customFormat="1" x14ac:dyDescent="0.25">
      <c r="A45" s="104" t="str">
        <f>'Buget cerere'!A46</f>
        <v>5.4</v>
      </c>
      <c r="B45" s="44" t="str">
        <f>'Buget cerere'!B46</f>
        <v>Cheltuieli pentru informare şi publicitate</v>
      </c>
      <c r="C45" s="106">
        <f>'Buget cerere'!I46</f>
        <v>0</v>
      </c>
      <c r="D45" s="107">
        <f t="shared" si="11"/>
        <v>0</v>
      </c>
      <c r="E45" s="485"/>
      <c r="F45" s="38">
        <v>0</v>
      </c>
      <c r="G45" s="38">
        <v>0</v>
      </c>
      <c r="H45" s="38">
        <v>0</v>
      </c>
      <c r="I45" s="38">
        <v>0</v>
      </c>
      <c r="J45" s="97"/>
      <c r="K45" s="98"/>
    </row>
    <row r="46" spans="1:11" s="103" customFormat="1" x14ac:dyDescent="0.25">
      <c r="A46" s="104"/>
      <c r="B46" s="114" t="str">
        <f>'Buget cerere'!B47</f>
        <v>TOTAL CAPITOL 5</v>
      </c>
      <c r="C46" s="106">
        <f>'Buget cerere'!I47</f>
        <v>0</v>
      </c>
      <c r="D46" s="107">
        <f>IF(F46+G46+H46+I46&lt;&gt;C46,"EROARE!",F46+G46+H46+I46)</f>
        <v>0</v>
      </c>
      <c r="E46" s="486"/>
      <c r="F46" s="107">
        <f>F40+F43+F44+F45</f>
        <v>0</v>
      </c>
      <c r="G46" s="107">
        <f t="shared" ref="G46:I46" si="13">G40+G43+G44+G45</f>
        <v>0</v>
      </c>
      <c r="H46" s="107">
        <f t="shared" si="13"/>
        <v>0</v>
      </c>
      <c r="I46" s="107">
        <f t="shared" si="13"/>
        <v>0</v>
      </c>
      <c r="J46" s="97">
        <f t="shared" si="0"/>
        <v>0</v>
      </c>
      <c r="K46" s="98"/>
    </row>
    <row r="47" spans="1:11" s="103" customFormat="1" x14ac:dyDescent="0.25">
      <c r="A47" s="104" t="str">
        <f>'Buget cerere'!A48</f>
        <v>6</v>
      </c>
      <c r="B47" s="470" t="str">
        <f>'Buget cerere'!B48:I48</f>
        <v>CAPITOLUL 6 Cheltuieli pentru probe tehnologice şi teste</v>
      </c>
      <c r="C47" s="471"/>
      <c r="D47" s="471"/>
      <c r="E47" s="471"/>
      <c r="F47" s="471"/>
      <c r="G47" s="471"/>
      <c r="H47" s="471"/>
      <c r="I47" s="472"/>
      <c r="J47" s="97">
        <f t="shared" si="0"/>
        <v>0</v>
      </c>
      <c r="K47" s="98"/>
    </row>
    <row r="48" spans="1:11" s="103" customFormat="1" x14ac:dyDescent="0.25">
      <c r="A48" s="104" t="str">
        <f>'Buget cerere'!A49</f>
        <v>6.1</v>
      </c>
      <c r="B48" s="44" t="str">
        <f>'Buget cerere'!B49</f>
        <v>Pregătirea personalului de exploatare</v>
      </c>
      <c r="C48" s="106">
        <f>'Buget cerere'!I49</f>
        <v>0</v>
      </c>
      <c r="D48" s="107">
        <f t="shared" ref="D48:D49" si="14">IF(F48+G48+H48+I48&lt;&gt;C48,"EROARE!",F48+G48+H48+I48)</f>
        <v>0</v>
      </c>
      <c r="E48" s="484"/>
      <c r="F48" s="38">
        <v>0</v>
      </c>
      <c r="G48" s="38">
        <v>0</v>
      </c>
      <c r="H48" s="38">
        <v>0</v>
      </c>
      <c r="I48" s="38">
        <v>0</v>
      </c>
      <c r="J48" s="97">
        <f t="shared" si="0"/>
        <v>0</v>
      </c>
      <c r="K48" s="98"/>
    </row>
    <row r="49" spans="1:18" s="103" customFormat="1" x14ac:dyDescent="0.25">
      <c r="A49" s="104" t="str">
        <f>'Buget cerere'!A50</f>
        <v>6.2</v>
      </c>
      <c r="B49" s="44" t="str">
        <f>'Buget cerere'!B50</f>
        <v>Probe tehnologice şi teste</v>
      </c>
      <c r="C49" s="106">
        <f>'Buget cerere'!I50</f>
        <v>0</v>
      </c>
      <c r="D49" s="107">
        <f t="shared" si="14"/>
        <v>0</v>
      </c>
      <c r="E49" s="485"/>
      <c r="F49" s="38">
        <v>0</v>
      </c>
      <c r="G49" s="38">
        <v>0</v>
      </c>
      <c r="H49" s="38">
        <v>0</v>
      </c>
      <c r="I49" s="38">
        <v>0</v>
      </c>
      <c r="J49" s="97"/>
      <c r="K49" s="98"/>
    </row>
    <row r="50" spans="1:18" s="103" customFormat="1" x14ac:dyDescent="0.25">
      <c r="A50" s="104"/>
      <c r="B50" s="114" t="str">
        <f>'Buget cerere'!B51</f>
        <v>TOTAL CAPITOL 6</v>
      </c>
      <c r="C50" s="106">
        <f>'Buget cerere'!I51</f>
        <v>0</v>
      </c>
      <c r="D50" s="107">
        <f>IF(F50+G50+H50+I50&lt;&gt;C50,"EROARE!",F50+G50+H50+I50)</f>
        <v>0</v>
      </c>
      <c r="E50" s="486"/>
      <c r="F50" s="107">
        <f>SUM(F48:F49)</f>
        <v>0</v>
      </c>
      <c r="G50" s="107">
        <f t="shared" ref="G50:I50" si="15">SUM(G48:G49)</f>
        <v>0</v>
      </c>
      <c r="H50" s="107">
        <f t="shared" si="15"/>
        <v>0</v>
      </c>
      <c r="I50" s="107">
        <f t="shared" si="15"/>
        <v>0</v>
      </c>
      <c r="J50" s="97">
        <f t="shared" si="0"/>
        <v>0</v>
      </c>
      <c r="K50" s="98"/>
    </row>
    <row r="51" spans="1:18" s="103" customFormat="1" x14ac:dyDescent="0.25">
      <c r="A51" s="119"/>
      <c r="B51" s="120" t="str">
        <f>'Buget cerere'!B52</f>
        <v>TOTAL GENERAL</v>
      </c>
      <c r="C51" s="106">
        <f>'Buget cerere'!I52</f>
        <v>0</v>
      </c>
      <c r="D51" s="107">
        <f>IF(F51+G51+H51+I51&lt;&gt;C51,"EROARE!",F51+G51+H51+I51)</f>
        <v>0</v>
      </c>
      <c r="E51" s="487"/>
      <c r="F51" s="121">
        <f>F50+F46+F38+F30+F16+F13</f>
        <v>0</v>
      </c>
      <c r="G51" s="121">
        <f t="shared" ref="G51:I51" si="16">G50+G46+G38+G30+G16+G13</f>
        <v>0</v>
      </c>
      <c r="H51" s="121">
        <f t="shared" si="16"/>
        <v>0</v>
      </c>
      <c r="I51" s="121">
        <f t="shared" si="16"/>
        <v>0</v>
      </c>
      <c r="J51" s="97">
        <f t="shared" si="0"/>
        <v>0</v>
      </c>
      <c r="K51" s="98"/>
      <c r="M51" s="122"/>
    </row>
    <row r="52" spans="1:18" s="125" customFormat="1" x14ac:dyDescent="0.25">
      <c r="A52" s="123"/>
      <c r="B52" s="120" t="s">
        <v>112</v>
      </c>
      <c r="C52" s="124">
        <f>'Buget cerere'!E52</f>
        <v>0</v>
      </c>
      <c r="D52" s="107">
        <f>IF(F52+G52+H52+I52&lt;&gt;C52,"EROARE!",F52+G52+H52+I52)</f>
        <v>0</v>
      </c>
      <c r="E52" s="487"/>
      <c r="F52" s="121">
        <f>F51-F53</f>
        <v>0</v>
      </c>
      <c r="G52" s="121">
        <f t="shared" ref="G52:I52" si="17">G51-G53</f>
        <v>0</v>
      </c>
      <c r="H52" s="121">
        <f t="shared" si="17"/>
        <v>0</v>
      </c>
      <c r="I52" s="121">
        <f t="shared" si="17"/>
        <v>0</v>
      </c>
      <c r="J52" s="97">
        <f t="shared" si="0"/>
        <v>0</v>
      </c>
      <c r="K52" s="98"/>
      <c r="M52" s="126"/>
    </row>
    <row r="53" spans="1:18" s="125" customFormat="1" ht="15" customHeight="1" x14ac:dyDescent="0.25">
      <c r="A53" s="123"/>
      <c r="B53" s="120" t="s">
        <v>113</v>
      </c>
      <c r="C53" s="127">
        <f>'Buget cerere'!C68</f>
        <v>0</v>
      </c>
      <c r="D53" s="107">
        <f t="shared" ref="D53" si="18">IF(F53+G53+H53+I53&lt;&gt;C53,"EROARE!",F53+G53+H53+I53)</f>
        <v>0</v>
      </c>
      <c r="E53" s="488"/>
      <c r="F53" s="38">
        <v>0</v>
      </c>
      <c r="G53" s="38">
        <v>0</v>
      </c>
      <c r="H53" s="38">
        <v>0</v>
      </c>
      <c r="I53" s="38">
        <v>0</v>
      </c>
      <c r="J53" s="97">
        <f>C53-D53</f>
        <v>0</v>
      </c>
      <c r="K53" s="98"/>
    </row>
    <row r="54" spans="1:18" s="109" customFormat="1" x14ac:dyDescent="0.3">
      <c r="A54" s="128"/>
      <c r="B54" s="129" t="s">
        <v>114</v>
      </c>
      <c r="C54" s="130"/>
      <c r="D54" s="130"/>
      <c r="E54" s="130"/>
      <c r="F54" s="131" t="e">
        <f>F52/$D$52</f>
        <v>#DIV/0!</v>
      </c>
      <c r="G54" s="131" t="e">
        <f t="shared" ref="G54:I54" si="19">G52/$D$52</f>
        <v>#DIV/0!</v>
      </c>
      <c r="H54" s="131" t="e">
        <f t="shared" si="19"/>
        <v>#DIV/0!</v>
      </c>
      <c r="I54" s="131" t="e">
        <f t="shared" si="19"/>
        <v>#DIV/0!</v>
      </c>
      <c r="J54" s="97">
        <f t="shared" si="0"/>
        <v>0</v>
      </c>
      <c r="K54" s="98"/>
    </row>
    <row r="55" spans="1:18" s="109" customFormat="1" x14ac:dyDescent="0.25">
      <c r="A55" s="128"/>
      <c r="B55" s="132"/>
      <c r="C55" s="82"/>
      <c r="D55" s="133"/>
      <c r="E55" s="82"/>
      <c r="F55" s="82"/>
      <c r="G55" s="82"/>
      <c r="H55" s="82"/>
      <c r="I55" s="82"/>
      <c r="J55" s="97">
        <f t="shared" si="0"/>
        <v>0</v>
      </c>
      <c r="K55" s="98"/>
    </row>
    <row r="56" spans="1:18" s="1" customFormat="1" ht="21.6" customHeight="1" x14ac:dyDescent="0.3">
      <c r="A56" s="136"/>
      <c r="B56" s="489"/>
      <c r="C56" s="489"/>
      <c r="D56" s="489"/>
      <c r="E56" s="489"/>
      <c r="F56" s="489"/>
      <c r="G56" s="489"/>
      <c r="H56" s="489"/>
      <c r="I56" s="489"/>
      <c r="J56" s="97"/>
      <c r="K56" s="98"/>
      <c r="L56" s="134"/>
      <c r="M56" s="134"/>
      <c r="N56" s="134"/>
      <c r="O56" s="135"/>
      <c r="P56" s="135"/>
      <c r="Q56" s="135"/>
      <c r="R56" s="135"/>
    </row>
    <row r="57" spans="1:18" s="1" customFormat="1" ht="15.6" x14ac:dyDescent="0.3">
      <c r="A57" s="136"/>
      <c r="B57" s="137"/>
      <c r="C57" s="138"/>
      <c r="D57" s="133"/>
      <c r="E57" s="133"/>
      <c r="F57" s="133"/>
      <c r="G57" s="133"/>
      <c r="H57" s="133"/>
      <c r="I57" s="133"/>
      <c r="J57" s="97"/>
      <c r="K57" s="98"/>
      <c r="L57" s="134"/>
      <c r="M57" s="134"/>
      <c r="N57" s="134"/>
      <c r="O57" s="135"/>
      <c r="P57" s="135"/>
      <c r="Q57" s="135"/>
      <c r="R57" s="135"/>
    </row>
    <row r="58" spans="1:18" s="1" customFormat="1" ht="15.6" x14ac:dyDescent="0.3">
      <c r="A58" s="136"/>
      <c r="B58" s="137"/>
      <c r="C58" s="138"/>
      <c r="D58" s="133"/>
      <c r="E58" s="133"/>
      <c r="F58" s="133"/>
      <c r="G58" s="133"/>
      <c r="H58" s="133"/>
      <c r="I58" s="133"/>
      <c r="J58" s="97"/>
      <c r="K58" s="98"/>
      <c r="L58" s="134"/>
      <c r="M58" s="134"/>
      <c r="N58" s="134"/>
      <c r="O58" s="135"/>
      <c r="P58" s="135"/>
      <c r="Q58" s="135"/>
      <c r="R58" s="135"/>
    </row>
    <row r="59" spans="1:18" s="109" customFormat="1" x14ac:dyDescent="0.25">
      <c r="A59" s="128"/>
      <c r="B59" s="132"/>
      <c r="C59" s="82"/>
      <c r="D59" s="133"/>
      <c r="E59" s="82"/>
      <c r="F59" s="82"/>
      <c r="G59" s="82"/>
      <c r="H59" s="82"/>
      <c r="I59" s="82"/>
      <c r="J59" s="97"/>
      <c r="K59" s="98"/>
    </row>
    <row r="60" spans="1:18" s="139" customFormat="1" ht="13.2" x14ac:dyDescent="0.25">
      <c r="A60" s="128"/>
      <c r="B60" s="132"/>
      <c r="C60" s="82"/>
      <c r="D60" s="133"/>
      <c r="E60" s="82"/>
      <c r="F60" s="82"/>
      <c r="G60" s="82"/>
      <c r="H60" s="82"/>
      <c r="I60" s="82"/>
      <c r="J60" s="97"/>
      <c r="K60" s="98"/>
    </row>
    <row r="61" spans="1:18" s="139" customFormat="1" ht="15.6" x14ac:dyDescent="0.25">
      <c r="A61" s="128"/>
      <c r="B61" s="354" t="s">
        <v>115</v>
      </c>
      <c r="C61" s="82"/>
      <c r="D61" s="133"/>
      <c r="E61" s="82"/>
      <c r="F61" s="82"/>
      <c r="G61" s="82"/>
      <c r="H61" s="82"/>
      <c r="I61" s="82"/>
      <c r="J61" s="97"/>
      <c r="K61" s="98"/>
    </row>
    <row r="62" spans="1:18" s="139" customFormat="1" ht="13.2" x14ac:dyDescent="0.25">
      <c r="A62" s="128"/>
      <c r="B62" s="132"/>
      <c r="C62" s="140"/>
      <c r="D62" s="141"/>
      <c r="E62" s="82"/>
      <c r="F62" s="82"/>
      <c r="G62" s="82"/>
      <c r="H62" s="82"/>
      <c r="I62" s="82"/>
      <c r="J62" s="97"/>
      <c r="K62" s="98"/>
    </row>
    <row r="63" spans="1:18" s="139" customFormat="1" ht="13.2" x14ac:dyDescent="0.25">
      <c r="A63" s="128"/>
      <c r="B63" s="132"/>
      <c r="C63" s="140"/>
      <c r="D63" s="141"/>
      <c r="E63" s="82"/>
      <c r="F63" s="82"/>
      <c r="G63" s="82"/>
      <c r="H63" s="82"/>
      <c r="I63" s="82"/>
      <c r="J63" s="97"/>
      <c r="K63" s="98"/>
    </row>
    <row r="64" spans="1:18" s="144" customFormat="1" ht="13.2" x14ac:dyDescent="0.25">
      <c r="A64" s="142"/>
      <c r="B64" s="143"/>
      <c r="C64" s="82"/>
      <c r="D64" s="133"/>
      <c r="E64" s="82"/>
      <c r="F64" s="82"/>
      <c r="G64" s="82"/>
      <c r="H64" s="82"/>
      <c r="I64" s="82"/>
      <c r="J64" s="97"/>
      <c r="K64" s="98"/>
    </row>
    <row r="65" spans="1:15" s="151" customFormat="1" ht="27.6" x14ac:dyDescent="0.35">
      <c r="A65" s="145"/>
      <c r="B65" s="146"/>
      <c r="C65" s="147" t="s">
        <v>100</v>
      </c>
      <c r="D65" s="148" t="s">
        <v>101</v>
      </c>
      <c r="E65" s="149" t="s">
        <v>102</v>
      </c>
      <c r="F65" s="483" t="s">
        <v>103</v>
      </c>
      <c r="G65" s="483"/>
      <c r="H65" s="483"/>
      <c r="I65" s="483"/>
      <c r="J65" s="97"/>
      <c r="K65" s="98"/>
    </row>
    <row r="66" spans="1:15" s="157" customFormat="1" ht="13.2" x14ac:dyDescent="0.25">
      <c r="A66" s="152"/>
      <c r="B66" s="153" t="s">
        <v>104</v>
      </c>
      <c r="C66" s="154" t="s">
        <v>105</v>
      </c>
      <c r="D66" s="155" t="s">
        <v>106</v>
      </c>
      <c r="E66" s="156" t="s">
        <v>107</v>
      </c>
      <c r="F66" s="156" t="s">
        <v>108</v>
      </c>
      <c r="G66" s="156" t="s">
        <v>109</v>
      </c>
      <c r="H66" s="156" t="s">
        <v>110</v>
      </c>
      <c r="I66" s="156" t="s">
        <v>111</v>
      </c>
      <c r="J66" s="97"/>
      <c r="K66" s="98"/>
    </row>
    <row r="67" spans="1:15" s="163" customFormat="1" ht="13.2" x14ac:dyDescent="0.25">
      <c r="A67" s="158" t="str">
        <f>'Buget cerere'!A67</f>
        <v>I</v>
      </c>
      <c r="B67" s="159" t="str">
        <f>'Buget cerere'!B67</f>
        <v>Valoarea totală a cererii de finantare, din care :</v>
      </c>
      <c r="C67" s="160">
        <f>'Buget cerere'!C67</f>
        <v>0</v>
      </c>
      <c r="D67" s="107">
        <f>IF(F67+G67+H67+I67&lt;&gt;C67,"EROARE!",F67+G67+H67+I67)</f>
        <v>0</v>
      </c>
      <c r="E67" s="480"/>
      <c r="F67" s="162">
        <f>F51</f>
        <v>0</v>
      </c>
      <c r="G67" s="162">
        <f>G51</f>
        <v>0</v>
      </c>
      <c r="H67" s="162">
        <f>H51</f>
        <v>0</v>
      </c>
      <c r="I67" s="162">
        <f>I51</f>
        <v>0</v>
      </c>
      <c r="J67" s="97">
        <f t="shared" ref="J67:J82" si="20">C67-D67</f>
        <v>0</v>
      </c>
      <c r="K67" s="98"/>
    </row>
    <row r="68" spans="1:15" s="157" customFormat="1" ht="13.2" x14ac:dyDescent="0.25">
      <c r="A68" s="164" t="str">
        <f>'Buget cerere'!A68</f>
        <v>a.</v>
      </c>
      <c r="B68" s="165" t="str">
        <f>'Buget cerere'!B68</f>
        <v>Valoarea totala neeligibilă, inclusiv TVA aferent</v>
      </c>
      <c r="C68" s="106">
        <f>'Buget cerere'!C68</f>
        <v>0</v>
      </c>
      <c r="D68" s="107">
        <f t="shared" ref="D68:D73" si="21">IF(F68+G68+H68+I68&lt;&gt;C68,"EROARE!",F68+G68+H68+I68)</f>
        <v>0</v>
      </c>
      <c r="E68" s="481"/>
      <c r="F68" s="150">
        <f>F53</f>
        <v>0</v>
      </c>
      <c r="G68" s="150">
        <f>G53</f>
        <v>0</v>
      </c>
      <c r="H68" s="150">
        <f>H53</f>
        <v>0</v>
      </c>
      <c r="I68" s="150">
        <f>I53</f>
        <v>0</v>
      </c>
      <c r="J68" s="97">
        <f t="shared" si="20"/>
        <v>0</v>
      </c>
      <c r="K68" s="98"/>
    </row>
    <row r="69" spans="1:15" s="157" customFormat="1" ht="13.2" x14ac:dyDescent="0.25">
      <c r="A69" s="164" t="str">
        <f>'Buget cerere'!A69</f>
        <v>b.</v>
      </c>
      <c r="B69" s="165" t="str">
        <f>'Buget cerere'!B69</f>
        <v>Valoarea totala eligibilă, inclusiv TVA aferent</v>
      </c>
      <c r="C69" s="106">
        <f>'Buget cerere'!C69</f>
        <v>0</v>
      </c>
      <c r="D69" s="107">
        <f t="shared" si="21"/>
        <v>0</v>
      </c>
      <c r="E69" s="481"/>
      <c r="F69" s="150">
        <f>F52</f>
        <v>0</v>
      </c>
      <c r="G69" s="150">
        <f>G52</f>
        <v>0</v>
      </c>
      <c r="H69" s="150">
        <f>H52</f>
        <v>0</v>
      </c>
      <c r="I69" s="150">
        <f>I52</f>
        <v>0</v>
      </c>
      <c r="J69" s="97">
        <f t="shared" si="20"/>
        <v>0</v>
      </c>
      <c r="K69" s="98"/>
      <c r="L69" s="140"/>
      <c r="M69" s="140"/>
      <c r="N69" s="140"/>
      <c r="O69" s="140"/>
    </row>
    <row r="70" spans="1:15" s="163" customFormat="1" ht="13.2" x14ac:dyDescent="0.25">
      <c r="A70" s="158" t="str">
        <f>'Buget cerere'!A70</f>
        <v>II</v>
      </c>
      <c r="B70" s="159" t="str">
        <f>'Buget cerere'!B70</f>
        <v>Contribuţia proprie, din care :</v>
      </c>
      <c r="C70" s="160">
        <f>'Buget cerere'!C70</f>
        <v>0</v>
      </c>
      <c r="D70" s="107" t="e">
        <f t="shared" si="21"/>
        <v>#DIV/0!</v>
      </c>
      <c r="E70" s="481"/>
      <c r="F70" s="162" t="e">
        <f>SUM(F71:F72)</f>
        <v>#DIV/0!</v>
      </c>
      <c r="G70" s="162" t="e">
        <f>SUM(G71:G72)</f>
        <v>#DIV/0!</v>
      </c>
      <c r="H70" s="162" t="e">
        <f>SUM(H71:H72)</f>
        <v>#DIV/0!</v>
      </c>
      <c r="I70" s="162" t="e">
        <f>SUM(I71:I72)</f>
        <v>#DIV/0!</v>
      </c>
      <c r="J70" s="97" t="e">
        <f>C70-D70</f>
        <v>#DIV/0!</v>
      </c>
      <c r="K70" s="98"/>
    </row>
    <row r="71" spans="1:15" s="157" customFormat="1" ht="13.2" x14ac:dyDescent="0.25">
      <c r="A71" s="164" t="str">
        <f>'Buget cerere'!A71</f>
        <v>a.</v>
      </c>
      <c r="B71" s="165" t="str">
        <f>'Buget cerere'!B71</f>
        <v>Contribuţia solicitantului la cheltuieli eligibile , inclusiv TVA aferent</v>
      </c>
      <c r="C71" s="106">
        <f>'Buget cerere'!C71</f>
        <v>0</v>
      </c>
      <c r="D71" s="107" t="e">
        <f t="shared" si="21"/>
        <v>#DIV/0!</v>
      </c>
      <c r="E71" s="481"/>
      <c r="F71" s="116" t="e">
        <f>F54*'Buget cerere'!$C$71</f>
        <v>#DIV/0!</v>
      </c>
      <c r="G71" s="116" t="e">
        <f>G54*'Buget cerere'!$C$71</f>
        <v>#DIV/0!</v>
      </c>
      <c r="H71" s="116" t="e">
        <f>H54*'Buget cerere'!$C$71</f>
        <v>#DIV/0!</v>
      </c>
      <c r="I71" s="116" t="e">
        <f>I54*'Buget cerere'!$C$71</f>
        <v>#DIV/0!</v>
      </c>
      <c r="J71" s="97" t="e">
        <f t="shared" si="20"/>
        <v>#DIV/0!</v>
      </c>
      <c r="K71" s="98"/>
    </row>
    <row r="72" spans="1:15" s="157" customFormat="1" ht="13.2" x14ac:dyDescent="0.25">
      <c r="A72" s="164" t="str">
        <f>'Buget cerere'!A72</f>
        <v>b.</v>
      </c>
      <c r="B72" s="165" t="str">
        <f>'Buget cerere'!B72</f>
        <v>Contribuţia solicitantului la cheltuieli neeligibile, inclusiv TVA aferent</v>
      </c>
      <c r="C72" s="106">
        <f>'Buget cerere'!C72</f>
        <v>0</v>
      </c>
      <c r="D72" s="107">
        <f t="shared" si="21"/>
        <v>0</v>
      </c>
      <c r="E72" s="481"/>
      <c r="F72" s="116">
        <f>F53</f>
        <v>0</v>
      </c>
      <c r="G72" s="116">
        <f>G53</f>
        <v>0</v>
      </c>
      <c r="H72" s="116">
        <f>H53</f>
        <v>0</v>
      </c>
      <c r="I72" s="116">
        <f>I53</f>
        <v>0</v>
      </c>
      <c r="J72" s="97">
        <f t="shared" si="20"/>
        <v>0</v>
      </c>
      <c r="K72" s="98"/>
    </row>
    <row r="73" spans="1:15" s="169" customFormat="1" ht="13.2" x14ac:dyDescent="0.25">
      <c r="A73" s="166" t="str">
        <f>'Buget cerere'!A73</f>
        <v>III</v>
      </c>
      <c r="B73" s="167" t="str">
        <f>'Buget cerere'!B73</f>
        <v>ASISTENŢĂ FINANCIARĂ NERAMBURSABILĂ SOLICITATĂ</v>
      </c>
      <c r="C73" s="106">
        <f>'Buget cerere'!C73</f>
        <v>0</v>
      </c>
      <c r="D73" s="107" t="e">
        <f t="shared" si="21"/>
        <v>#DIV/0!</v>
      </c>
      <c r="E73" s="482"/>
      <c r="F73" s="150" t="e">
        <f>F54*'Buget cerere'!$C$73</f>
        <v>#DIV/0!</v>
      </c>
      <c r="G73" s="150" t="e">
        <f>G54*'Buget cerere'!$C$73</f>
        <v>#DIV/0!</v>
      </c>
      <c r="H73" s="150" t="e">
        <f>H54*'Buget cerere'!$C$73</f>
        <v>#DIV/0!</v>
      </c>
      <c r="I73" s="150" t="e">
        <f>I54*'Buget cerere'!$C$73</f>
        <v>#DIV/0!</v>
      </c>
      <c r="J73" s="97" t="e">
        <f t="shared" si="20"/>
        <v>#DIV/0!</v>
      </c>
      <c r="K73" s="98"/>
    </row>
    <row r="74" spans="1:15" s="172" customFormat="1" x14ac:dyDescent="0.25">
      <c r="A74" s="170"/>
      <c r="B74" s="171"/>
      <c r="C74" s="82"/>
      <c r="D74" s="133"/>
      <c r="E74" s="82"/>
      <c r="F74" s="82"/>
      <c r="G74" s="82"/>
      <c r="H74" s="82"/>
      <c r="I74" s="82"/>
      <c r="J74" s="97">
        <f t="shared" si="20"/>
        <v>0</v>
      </c>
      <c r="K74" s="98"/>
    </row>
    <row r="75" spans="1:15" s="172" customFormat="1" x14ac:dyDescent="0.25">
      <c r="A75" s="170"/>
      <c r="B75" s="171"/>
      <c r="C75" s="82"/>
      <c r="D75" s="133"/>
      <c r="E75" s="82"/>
      <c r="F75" s="82"/>
      <c r="G75" s="82"/>
      <c r="H75" s="82"/>
      <c r="I75" s="82"/>
      <c r="J75" s="97">
        <f t="shared" si="20"/>
        <v>0</v>
      </c>
      <c r="K75" s="98"/>
    </row>
    <row r="76" spans="1:15" s="151" customFormat="1" ht="27.6" x14ac:dyDescent="0.35">
      <c r="A76" s="145"/>
      <c r="B76" s="146"/>
      <c r="C76" s="147" t="s">
        <v>100</v>
      </c>
      <c r="D76" s="148" t="s">
        <v>101</v>
      </c>
      <c r="E76" s="149" t="s">
        <v>102</v>
      </c>
      <c r="F76" s="483" t="s">
        <v>103</v>
      </c>
      <c r="G76" s="483"/>
      <c r="H76" s="483"/>
      <c r="I76" s="483"/>
      <c r="J76" s="140"/>
      <c r="K76" s="98"/>
    </row>
    <row r="77" spans="1:15" s="157" customFormat="1" ht="13.2" x14ac:dyDescent="0.25">
      <c r="A77" s="152"/>
      <c r="B77" s="173" t="s">
        <v>104</v>
      </c>
      <c r="C77" s="147" t="s">
        <v>105</v>
      </c>
      <c r="D77" s="148" t="s">
        <v>106</v>
      </c>
      <c r="E77" s="156" t="s">
        <v>107</v>
      </c>
      <c r="F77" s="156" t="s">
        <v>108</v>
      </c>
      <c r="G77" s="156" t="s">
        <v>109</v>
      </c>
      <c r="H77" s="156" t="s">
        <v>110</v>
      </c>
      <c r="I77" s="156" t="s">
        <v>111</v>
      </c>
      <c r="J77" s="140"/>
      <c r="K77" s="98"/>
    </row>
    <row r="78" spans="1:15" s="157" customFormat="1" ht="13.2" x14ac:dyDescent="0.25">
      <c r="A78" s="152"/>
      <c r="B78" s="174" t="str">
        <f>B73</f>
        <v>ASISTENŢĂ FINANCIARĂ NERAMBURSABILĂ SOLICITATĂ</v>
      </c>
      <c r="C78" s="160">
        <f>'Buget cerere'!C73</f>
        <v>0</v>
      </c>
      <c r="D78" s="107" t="e">
        <f>IF(ROUNDUP(F78+G78+H78+I78,2)&lt;&gt;ROUNDUP(C78,2),"EROARE!",ROUNDUP(F78+G78+H78+I78,2))</f>
        <v>#DIV/0!</v>
      </c>
      <c r="E78" s="480"/>
      <c r="F78" s="150" t="e">
        <f>F73</f>
        <v>#DIV/0!</v>
      </c>
      <c r="G78" s="150" t="e">
        <f t="shared" ref="G78:I78" si="22">G73</f>
        <v>#DIV/0!</v>
      </c>
      <c r="H78" s="150" t="e">
        <f t="shared" si="22"/>
        <v>#DIV/0!</v>
      </c>
      <c r="I78" s="150" t="e">
        <f t="shared" si="22"/>
        <v>#DIV/0!</v>
      </c>
      <c r="J78" s="97" t="e">
        <f t="shared" si="20"/>
        <v>#DIV/0!</v>
      </c>
      <c r="K78" s="98"/>
    </row>
    <row r="79" spans="1:15" s="99" customFormat="1" x14ac:dyDescent="0.25">
      <c r="A79" s="93"/>
      <c r="B79" s="174" t="s">
        <v>116</v>
      </c>
      <c r="C79" s="160">
        <f>'Buget cerere'!C70</f>
        <v>0</v>
      </c>
      <c r="D79" s="107" t="e">
        <f>IF(ROUNDUP(F79+G79+H79+I79,2)&lt;&gt;ROUNDUP(C79,2),"EROARE!",ROUNDUP(F79+G79+H79+I79,2))</f>
        <v>#DIV/0!</v>
      </c>
      <c r="E79" s="481"/>
      <c r="F79" s="150" t="e">
        <f>SUM(F80:F82)</f>
        <v>#DIV/0!</v>
      </c>
      <c r="G79" s="150" t="e">
        <f t="shared" ref="G79:I79" si="23">SUM(G80:G82)</f>
        <v>#DIV/0!</v>
      </c>
      <c r="H79" s="150" t="e">
        <f t="shared" si="23"/>
        <v>#DIV/0!</v>
      </c>
      <c r="I79" s="150" t="e">
        <f t="shared" si="23"/>
        <v>#DIV/0!</v>
      </c>
      <c r="J79" s="97" t="e">
        <f t="shared" si="20"/>
        <v>#DIV/0!</v>
      </c>
      <c r="K79" s="98"/>
    </row>
    <row r="80" spans="1:15" s="99" customFormat="1" x14ac:dyDescent="0.25">
      <c r="A80" s="93"/>
      <c r="B80" s="173" t="s">
        <v>117</v>
      </c>
      <c r="C80" s="160"/>
      <c r="D80" s="150" t="e">
        <f>F80+G80+H80+I80</f>
        <v>#DIV/0!</v>
      </c>
      <c r="E80" s="481"/>
      <c r="F80" s="116" t="e">
        <f>F70-F81-F82</f>
        <v>#DIV/0!</v>
      </c>
      <c r="G80" s="116" t="e">
        <f>G70-G81-G82</f>
        <v>#DIV/0!</v>
      </c>
      <c r="H80" s="116" t="e">
        <f>H70-H81-H82</f>
        <v>#DIV/0!</v>
      </c>
      <c r="I80" s="116" t="e">
        <f>I70-I81-I82</f>
        <v>#DIV/0!</v>
      </c>
      <c r="J80" s="97"/>
      <c r="K80" s="98"/>
    </row>
    <row r="81" spans="1:19" s="99" customFormat="1" x14ac:dyDescent="0.25">
      <c r="A81" s="93"/>
      <c r="B81" s="173" t="s">
        <v>118</v>
      </c>
      <c r="C81" s="160"/>
      <c r="D81" s="150">
        <f>F81+G81+H81+I81</f>
        <v>0</v>
      </c>
      <c r="E81" s="481"/>
      <c r="F81" s="108">
        <v>0</v>
      </c>
      <c r="G81" s="108">
        <v>0</v>
      </c>
      <c r="H81" s="108">
        <v>0</v>
      </c>
      <c r="I81" s="108">
        <v>0</v>
      </c>
      <c r="J81" s="97">
        <f t="shared" si="20"/>
        <v>0</v>
      </c>
      <c r="K81" s="98"/>
    </row>
    <row r="82" spans="1:19" s="99" customFormat="1" x14ac:dyDescent="0.25">
      <c r="A82" s="93"/>
      <c r="B82" s="173" t="s">
        <v>119</v>
      </c>
      <c r="C82" s="160"/>
      <c r="D82" s="150">
        <f>F82+G82+H82+I82</f>
        <v>0</v>
      </c>
      <c r="E82" s="481"/>
      <c r="F82" s="108">
        <v>0</v>
      </c>
      <c r="G82" s="108">
        <v>0</v>
      </c>
      <c r="H82" s="108">
        <v>0</v>
      </c>
      <c r="I82" s="108">
        <v>0</v>
      </c>
      <c r="J82" s="97">
        <f t="shared" si="20"/>
        <v>0</v>
      </c>
      <c r="K82" s="98"/>
    </row>
    <row r="83" spans="1:19" s="172" customFormat="1" x14ac:dyDescent="0.25">
      <c r="A83" s="170"/>
      <c r="B83" s="174" t="s">
        <v>120</v>
      </c>
      <c r="C83" s="162">
        <f>'Buget cerere'!C67</f>
        <v>0</v>
      </c>
      <c r="D83" s="107" t="e">
        <f>IF(F83+G83+H83+I83&lt;&gt;C83,"EROARE!",F83+G83+H83+I83)</f>
        <v>#DIV/0!</v>
      </c>
      <c r="E83" s="482"/>
      <c r="F83" s="150" t="e">
        <f>F78+F79</f>
        <v>#DIV/0!</v>
      </c>
      <c r="G83" s="150" t="e">
        <f>G78+G79</f>
        <v>#DIV/0!</v>
      </c>
      <c r="H83" s="150" t="e">
        <f>H78+H79</f>
        <v>#DIV/0!</v>
      </c>
      <c r="I83" s="150" t="e">
        <f>I78+I79</f>
        <v>#DIV/0!</v>
      </c>
      <c r="J83" s="101"/>
      <c r="K83" s="98"/>
    </row>
    <row r="84" spans="1:19" s="172" customFormat="1" x14ac:dyDescent="0.25">
      <c r="A84" s="170"/>
      <c r="B84" s="174" t="s">
        <v>121</v>
      </c>
      <c r="C84" s="150" t="str">
        <f t="shared" ref="C84:I84" si="24">IF(C83=C67,"DA","NU")</f>
        <v>DA</v>
      </c>
      <c r="D84" s="150" t="e">
        <f t="shared" si="24"/>
        <v>#DIV/0!</v>
      </c>
      <c r="E84" s="150" t="str">
        <f t="shared" si="24"/>
        <v>DA</v>
      </c>
      <c r="F84" s="150" t="e">
        <f t="shared" si="24"/>
        <v>#DIV/0!</v>
      </c>
      <c r="G84" s="150" t="e">
        <f t="shared" si="24"/>
        <v>#DIV/0!</v>
      </c>
      <c r="H84" s="150" t="e">
        <f t="shared" si="24"/>
        <v>#DIV/0!</v>
      </c>
      <c r="I84" s="150" t="e">
        <f t="shared" si="24"/>
        <v>#DIV/0!</v>
      </c>
      <c r="J84" s="101"/>
      <c r="K84" s="102"/>
    </row>
    <row r="85" spans="1:19" s="99" customFormat="1" x14ac:dyDescent="0.25">
      <c r="A85" s="93"/>
      <c r="B85" s="175"/>
      <c r="C85" s="82"/>
      <c r="D85" s="133"/>
      <c r="E85" s="82"/>
      <c r="F85" s="82"/>
      <c r="G85" s="82"/>
      <c r="H85" s="82"/>
      <c r="I85" s="82"/>
      <c r="J85" s="140"/>
      <c r="K85" s="98"/>
    </row>
    <row r="86" spans="1:19" s="99" customFormat="1" ht="34.5" customHeight="1" x14ac:dyDescent="0.3">
      <c r="B86" s="176" t="s">
        <v>122</v>
      </c>
      <c r="C86" s="177"/>
      <c r="D86" s="178" t="s">
        <v>100</v>
      </c>
      <c r="E86" s="179">
        <v>0</v>
      </c>
      <c r="F86" s="179">
        <v>1</v>
      </c>
      <c r="G86" s="179">
        <v>2</v>
      </c>
      <c r="H86" s="179">
        <v>3</v>
      </c>
      <c r="I86" s="179">
        <v>4</v>
      </c>
      <c r="J86" s="180">
        <v>5</v>
      </c>
      <c r="K86" s="180">
        <v>6</v>
      </c>
      <c r="L86" s="180">
        <v>7</v>
      </c>
      <c r="M86" s="180">
        <v>8</v>
      </c>
      <c r="N86" s="180">
        <v>9</v>
      </c>
      <c r="O86" s="180">
        <v>10</v>
      </c>
      <c r="P86" s="180">
        <v>11</v>
      </c>
      <c r="Q86" s="180">
        <v>12</v>
      </c>
      <c r="R86" s="180">
        <v>13</v>
      </c>
      <c r="S86" s="180">
        <v>14</v>
      </c>
    </row>
    <row r="87" spans="1:19" s="99" customFormat="1" x14ac:dyDescent="0.25">
      <c r="A87" s="93"/>
      <c r="B87" s="173" t="s">
        <v>123</v>
      </c>
      <c r="C87" s="181"/>
      <c r="D87" s="107">
        <f>SUM(E87:I87)</f>
        <v>0</v>
      </c>
      <c r="E87" s="480"/>
      <c r="F87" s="150">
        <f>F82</f>
        <v>0</v>
      </c>
      <c r="G87" s="150">
        <f>G82</f>
        <v>0</v>
      </c>
      <c r="H87" s="150">
        <f>H82</f>
        <v>0</v>
      </c>
      <c r="I87" s="150">
        <f>I82</f>
        <v>0</v>
      </c>
      <c r="J87" s="150"/>
      <c r="K87" s="182"/>
      <c r="L87" s="183"/>
      <c r="M87" s="183"/>
      <c r="N87" s="183"/>
      <c r="O87" s="183"/>
      <c r="P87" s="183"/>
      <c r="Q87" s="183"/>
      <c r="R87" s="183"/>
      <c r="S87" s="183"/>
    </row>
    <row r="88" spans="1:19" s="99" customFormat="1" x14ac:dyDescent="0.25">
      <c r="A88" s="93"/>
      <c r="B88" s="173" t="s">
        <v>124</v>
      </c>
      <c r="C88" s="181"/>
      <c r="D88" s="107">
        <f>SUM(E88:S88)</f>
        <v>0</v>
      </c>
      <c r="E88" s="481"/>
      <c r="F88" s="108"/>
      <c r="G88" s="108"/>
      <c r="H88" s="108"/>
      <c r="I88" s="108"/>
      <c r="J88" s="108"/>
      <c r="K88" s="184"/>
      <c r="L88" s="185"/>
      <c r="M88" s="185"/>
      <c r="N88" s="185"/>
      <c r="O88" s="185"/>
      <c r="P88" s="185"/>
      <c r="Q88" s="185"/>
      <c r="R88" s="185"/>
      <c r="S88" s="185"/>
    </row>
    <row r="89" spans="1:19" s="99" customFormat="1" x14ac:dyDescent="0.25">
      <c r="A89" s="93"/>
      <c r="B89" s="173" t="s">
        <v>125</v>
      </c>
      <c r="C89" s="181"/>
      <c r="D89" s="107">
        <f>SUM(E89:S89)</f>
        <v>0</v>
      </c>
      <c r="E89" s="481"/>
      <c r="F89" s="108"/>
      <c r="G89" s="108"/>
      <c r="H89" s="108"/>
      <c r="I89" s="108"/>
      <c r="J89" s="108"/>
      <c r="K89" s="184"/>
      <c r="L89" s="185"/>
      <c r="M89" s="185"/>
      <c r="N89" s="185"/>
      <c r="O89" s="185"/>
      <c r="P89" s="185"/>
      <c r="Q89" s="185"/>
      <c r="R89" s="185"/>
      <c r="S89" s="185"/>
    </row>
    <row r="90" spans="1:19" s="172" customFormat="1" x14ac:dyDescent="0.25">
      <c r="A90" s="170"/>
      <c r="B90" s="174" t="s">
        <v>126</v>
      </c>
      <c r="C90" s="181"/>
      <c r="D90" s="107">
        <f>SUM(E90:S90)</f>
        <v>0</v>
      </c>
      <c r="E90" s="482"/>
      <c r="F90" s="150">
        <f>F89+F88</f>
        <v>0</v>
      </c>
      <c r="G90" s="150">
        <f t="shared" ref="G90:S90" si="25">G89+G88</f>
        <v>0</v>
      </c>
      <c r="H90" s="150">
        <f t="shared" si="25"/>
        <v>0</v>
      </c>
      <c r="I90" s="150">
        <f t="shared" si="25"/>
        <v>0</v>
      </c>
      <c r="J90" s="150">
        <f t="shared" si="25"/>
        <v>0</v>
      </c>
      <c r="K90" s="150">
        <f t="shared" si="25"/>
        <v>0</v>
      </c>
      <c r="L90" s="150">
        <f t="shared" si="25"/>
        <v>0</v>
      </c>
      <c r="M90" s="150">
        <f t="shared" si="25"/>
        <v>0</v>
      </c>
      <c r="N90" s="150">
        <f t="shared" si="25"/>
        <v>0</v>
      </c>
      <c r="O90" s="150">
        <f t="shared" si="25"/>
        <v>0</v>
      </c>
      <c r="P90" s="150">
        <f t="shared" si="25"/>
        <v>0</v>
      </c>
      <c r="Q90" s="150">
        <f t="shared" si="25"/>
        <v>0</v>
      </c>
      <c r="R90" s="150">
        <f t="shared" si="25"/>
        <v>0</v>
      </c>
      <c r="S90" s="150">
        <f t="shared" si="25"/>
        <v>0</v>
      </c>
    </row>
    <row r="91" spans="1:19" s="99" customFormat="1" x14ac:dyDescent="0.25">
      <c r="A91" s="93"/>
      <c r="B91" s="175"/>
      <c r="C91" s="82"/>
      <c r="D91" s="133"/>
      <c r="E91" s="82"/>
      <c r="F91" s="82"/>
      <c r="G91" s="82"/>
      <c r="H91" s="82"/>
      <c r="I91" s="82"/>
      <c r="J91" s="140"/>
      <c r="K91" s="98"/>
    </row>
    <row r="92" spans="1:19" s="99" customFormat="1" x14ac:dyDescent="0.25">
      <c r="A92" s="93"/>
      <c r="B92" s="175"/>
      <c r="C92" s="82"/>
      <c r="D92" s="133"/>
      <c r="E92" s="82"/>
      <c r="F92" s="82"/>
      <c r="G92" s="82"/>
      <c r="H92" s="82"/>
      <c r="I92" s="82"/>
      <c r="J92" s="140"/>
      <c r="K92" s="98"/>
    </row>
    <row r="93" spans="1:19" s="99" customFormat="1" x14ac:dyDescent="0.25">
      <c r="A93" s="93"/>
      <c r="B93" s="175"/>
      <c r="C93" s="82"/>
      <c r="D93" s="133"/>
      <c r="E93" s="82"/>
      <c r="F93" s="82"/>
      <c r="G93" s="82"/>
      <c r="H93" s="82"/>
      <c r="I93" s="82"/>
      <c r="J93" s="140"/>
      <c r="K93" s="98"/>
    </row>
    <row r="94" spans="1:19" s="99" customFormat="1" x14ac:dyDescent="0.25">
      <c r="A94" s="93"/>
      <c r="B94" s="175"/>
      <c r="C94" s="82"/>
      <c r="D94" s="133"/>
      <c r="E94" s="82"/>
      <c r="F94" s="82"/>
      <c r="G94" s="82"/>
      <c r="H94" s="82"/>
      <c r="I94" s="82"/>
      <c r="J94" s="140"/>
      <c r="K94" s="98"/>
    </row>
    <row r="95" spans="1:19" s="99" customFormat="1" x14ac:dyDescent="0.25">
      <c r="A95" s="93"/>
      <c r="B95" s="175"/>
      <c r="C95" s="82"/>
      <c r="D95" s="133"/>
      <c r="E95" s="82"/>
      <c r="F95" s="82"/>
      <c r="G95" s="82"/>
      <c r="H95" s="82"/>
      <c r="I95" s="82"/>
      <c r="J95" s="140"/>
      <c r="K95" s="98"/>
    </row>
    <row r="96" spans="1:19" s="99" customFormat="1" x14ac:dyDescent="0.25">
      <c r="A96" s="93"/>
      <c r="B96" s="175"/>
      <c r="C96" s="82"/>
      <c r="D96" s="133"/>
      <c r="E96" s="82"/>
      <c r="F96" s="82"/>
      <c r="G96" s="82"/>
      <c r="H96" s="82"/>
      <c r="I96" s="82"/>
      <c r="J96" s="140"/>
      <c r="K96" s="98"/>
    </row>
    <row r="97" spans="1:11" s="99" customFormat="1" x14ac:dyDescent="0.25">
      <c r="A97" s="93"/>
      <c r="B97" s="175"/>
      <c r="C97" s="82"/>
      <c r="D97" s="133"/>
      <c r="E97" s="82"/>
      <c r="F97" s="82"/>
      <c r="G97" s="82"/>
      <c r="H97" s="82"/>
      <c r="I97" s="82"/>
      <c r="J97" s="140"/>
      <c r="K97" s="98"/>
    </row>
    <row r="98" spans="1:11" s="99" customFormat="1" x14ac:dyDescent="0.25">
      <c r="A98" s="93"/>
      <c r="B98" s="175"/>
      <c r="C98" s="82"/>
      <c r="D98" s="133"/>
      <c r="E98" s="82"/>
      <c r="F98" s="82"/>
      <c r="G98" s="82"/>
      <c r="H98" s="82"/>
      <c r="I98" s="82"/>
      <c r="J98" s="140"/>
      <c r="K98" s="98"/>
    </row>
    <row r="99" spans="1:11" s="99" customFormat="1" x14ac:dyDescent="0.25">
      <c r="A99" s="93"/>
      <c r="B99" s="175"/>
      <c r="C99" s="82"/>
      <c r="D99" s="133"/>
      <c r="E99" s="82"/>
      <c r="F99" s="82"/>
      <c r="G99" s="82"/>
      <c r="H99" s="82"/>
      <c r="I99" s="82"/>
      <c r="J99" s="140"/>
      <c r="K99" s="98"/>
    </row>
    <row r="100" spans="1:11" s="99" customFormat="1" x14ac:dyDescent="0.25">
      <c r="A100" s="93"/>
      <c r="B100" s="175"/>
      <c r="C100" s="82"/>
      <c r="D100" s="133"/>
      <c r="E100" s="82"/>
      <c r="F100" s="82"/>
      <c r="G100" s="82"/>
      <c r="H100" s="82"/>
      <c r="I100" s="82"/>
      <c r="J100" s="140"/>
      <c r="K100" s="98"/>
    </row>
    <row r="101" spans="1:11" s="99" customFormat="1" x14ac:dyDescent="0.25">
      <c r="A101" s="93"/>
      <c r="B101" s="175"/>
      <c r="C101" s="82"/>
      <c r="D101" s="133"/>
      <c r="E101" s="82"/>
      <c r="F101" s="82"/>
      <c r="G101" s="82"/>
      <c r="H101" s="82"/>
      <c r="I101" s="82"/>
      <c r="J101" s="140"/>
      <c r="K101" s="98"/>
    </row>
    <row r="102" spans="1:11" s="99" customFormat="1" x14ac:dyDescent="0.25">
      <c r="A102" s="93"/>
      <c r="B102" s="175"/>
      <c r="C102" s="82"/>
      <c r="D102" s="133"/>
      <c r="E102" s="82"/>
      <c r="F102" s="82"/>
      <c r="G102" s="82"/>
      <c r="H102" s="82"/>
      <c r="I102" s="82"/>
      <c r="J102" s="140"/>
      <c r="K102" s="98"/>
    </row>
    <row r="103" spans="1:11" s="99" customFormat="1" x14ac:dyDescent="0.25">
      <c r="A103" s="93"/>
      <c r="B103" s="175"/>
      <c r="C103" s="82"/>
      <c r="D103" s="133"/>
      <c r="E103" s="82"/>
      <c r="F103" s="82"/>
      <c r="G103" s="82"/>
      <c r="H103" s="82"/>
      <c r="I103" s="82"/>
      <c r="J103" s="140"/>
      <c r="K103" s="98"/>
    </row>
    <row r="104" spans="1:11" s="99" customFormat="1" x14ac:dyDescent="0.25">
      <c r="A104" s="93"/>
      <c r="B104" s="175"/>
      <c r="C104" s="82"/>
      <c r="D104" s="133"/>
      <c r="E104" s="82"/>
      <c r="F104" s="82"/>
      <c r="G104" s="82"/>
      <c r="H104" s="82"/>
      <c r="I104" s="82"/>
      <c r="J104" s="140"/>
      <c r="K104" s="98"/>
    </row>
    <row r="105" spans="1:11" s="99" customFormat="1" x14ac:dyDescent="0.25">
      <c r="A105" s="93"/>
      <c r="B105" s="175"/>
      <c r="C105" s="82"/>
      <c r="D105" s="133"/>
      <c r="E105" s="82"/>
      <c r="F105" s="82"/>
      <c r="G105" s="82"/>
      <c r="H105" s="82"/>
      <c r="I105" s="82"/>
      <c r="J105" s="140"/>
      <c r="K105" s="98"/>
    </row>
    <row r="106" spans="1:11" s="99" customFormat="1" x14ac:dyDescent="0.25">
      <c r="A106" s="93"/>
      <c r="B106" s="175"/>
      <c r="C106" s="82"/>
      <c r="D106" s="133"/>
      <c r="E106" s="82"/>
      <c r="F106" s="82"/>
      <c r="G106" s="82"/>
      <c r="H106" s="82"/>
      <c r="I106" s="82"/>
      <c r="J106" s="140"/>
      <c r="K106" s="98"/>
    </row>
    <row r="107" spans="1:11" s="99" customFormat="1" x14ac:dyDescent="0.25">
      <c r="A107" s="93"/>
      <c r="B107" s="175"/>
      <c r="C107" s="82"/>
      <c r="D107" s="133"/>
      <c r="E107" s="82"/>
      <c r="F107" s="82"/>
      <c r="G107" s="82"/>
      <c r="H107" s="82"/>
      <c r="I107" s="82"/>
      <c r="J107" s="140"/>
      <c r="K107" s="98"/>
    </row>
    <row r="108" spans="1:11" s="99" customFormat="1" x14ac:dyDescent="0.25">
      <c r="A108" s="93"/>
      <c r="B108" s="175"/>
      <c r="C108" s="82"/>
      <c r="D108" s="133"/>
      <c r="E108" s="82"/>
      <c r="F108" s="82"/>
      <c r="G108" s="82"/>
      <c r="H108" s="82"/>
      <c r="I108" s="82"/>
      <c r="J108" s="140"/>
      <c r="K108" s="98"/>
    </row>
    <row r="109" spans="1:11" s="99" customFormat="1" x14ac:dyDescent="0.25">
      <c r="A109" s="93"/>
      <c r="B109" s="175"/>
      <c r="C109" s="82"/>
      <c r="D109" s="133"/>
      <c r="E109" s="82"/>
      <c r="F109" s="82"/>
      <c r="G109" s="82"/>
      <c r="H109" s="82"/>
      <c r="I109" s="82"/>
      <c r="J109" s="140"/>
      <c r="K109" s="98"/>
    </row>
    <row r="110" spans="1:11" s="99" customFormat="1" x14ac:dyDescent="0.25">
      <c r="A110" s="93"/>
      <c r="B110" s="175"/>
      <c r="C110" s="82"/>
      <c r="D110" s="133"/>
      <c r="E110" s="82"/>
      <c r="F110" s="82"/>
      <c r="G110" s="82"/>
      <c r="H110" s="82"/>
      <c r="I110" s="82"/>
      <c r="J110" s="140"/>
      <c r="K110" s="98"/>
    </row>
    <row r="111" spans="1:11" s="99" customFormat="1" x14ac:dyDescent="0.25">
      <c r="A111" s="93"/>
      <c r="B111" s="175"/>
      <c r="C111" s="82"/>
      <c r="D111" s="133"/>
      <c r="E111" s="82"/>
      <c r="F111" s="82"/>
      <c r="G111" s="82"/>
      <c r="H111" s="82"/>
      <c r="I111" s="82"/>
      <c r="J111" s="140"/>
      <c r="K111" s="98"/>
    </row>
  </sheetData>
  <mergeCells count="24">
    <mergeCell ref="A1:I1"/>
    <mergeCell ref="B14:I14"/>
    <mergeCell ref="B3:I3"/>
    <mergeCell ref="B5:C5"/>
    <mergeCell ref="F6:I6"/>
    <mergeCell ref="B8:I8"/>
    <mergeCell ref="E9:E13"/>
    <mergeCell ref="E15:E16"/>
    <mergeCell ref="B17:I17"/>
    <mergeCell ref="E18:E30"/>
    <mergeCell ref="B31:I31"/>
    <mergeCell ref="E32:E35"/>
    <mergeCell ref="E87:E90"/>
    <mergeCell ref="B39:I39"/>
    <mergeCell ref="F65:I65"/>
    <mergeCell ref="E67:E73"/>
    <mergeCell ref="F76:I76"/>
    <mergeCell ref="E78:E83"/>
    <mergeCell ref="E40:E42"/>
    <mergeCell ref="E44:E46"/>
    <mergeCell ref="B47:I47"/>
    <mergeCell ref="E51:E53"/>
    <mergeCell ref="B56:I56"/>
    <mergeCell ref="E48:E50"/>
  </mergeCells>
  <conditionalFormatting sqref="E84:I84">
    <cfRule type="containsText" dxfId="12" priority="6" operator="containsText" text="nu">
      <formula>NOT(ISERROR(SEARCH("nu",E84)))</formula>
    </cfRule>
  </conditionalFormatting>
  <conditionalFormatting sqref="E84:I84">
    <cfRule type="containsText" dxfId="11" priority="4" operator="containsText" text="NU">
      <formula>NOT(ISERROR(SEARCH("NU",E84)))</formula>
    </cfRule>
    <cfRule type="containsText" dxfId="10" priority="5" operator="containsText" text="DA">
      <formula>NOT(ISERROR(SEARCH("DA",E84)))</formula>
    </cfRule>
  </conditionalFormatting>
  <conditionalFormatting sqref="C84:D84">
    <cfRule type="containsText" dxfId="9" priority="3" operator="containsText" text="nu">
      <formula>NOT(ISERROR(SEARCH("nu",C84)))</formula>
    </cfRule>
  </conditionalFormatting>
  <conditionalFormatting sqref="C84:D84">
    <cfRule type="containsText" dxfId="8" priority="1" operator="containsText" text="NU">
      <formula>NOT(ISERROR(SEARCH("NU",C84)))</formula>
    </cfRule>
    <cfRule type="containsText" dxfId="7" priority="2" operator="containsText" text="DA">
      <formula>NOT(ISERROR(SEARCH("DA",C84)))</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9F7F4-0D0C-4BC6-946E-06BDD14BF1B4}">
  <sheetPr>
    <tabColor theme="9" tint="0.39997558519241921"/>
  </sheetPr>
  <dimension ref="A1:AE169"/>
  <sheetViews>
    <sheetView topLeftCell="A17" workbookViewId="0">
      <selection activeCell="A17" sqref="A17:XFD19"/>
    </sheetView>
  </sheetViews>
  <sheetFormatPr defaultColWidth="8.88671875" defaultRowHeight="14.4" x14ac:dyDescent="0.3"/>
  <cols>
    <col min="1" max="1" width="45.6640625" style="224" customWidth="1"/>
    <col min="2" max="2" width="15.5546875" style="82" customWidth="1"/>
    <col min="3" max="3" width="15.5546875" style="82" hidden="1" customWidth="1"/>
    <col min="4" max="8" width="15.5546875" style="82" customWidth="1"/>
    <col min="9" max="9" width="15.5546875" style="187" customWidth="1"/>
    <col min="10" max="17" width="15.5546875" style="82" customWidth="1"/>
    <col min="18" max="18" width="55.33203125" style="83" customWidth="1"/>
    <col min="19" max="31" width="9.109375" style="189" customWidth="1"/>
  </cols>
  <sheetData>
    <row r="1" spans="1:31" ht="36.6" customHeight="1" x14ac:dyDescent="0.3">
      <c r="A1" s="505" t="s">
        <v>310</v>
      </c>
      <c r="B1" s="505"/>
      <c r="C1" s="505"/>
      <c r="D1" s="505"/>
      <c r="E1" s="505"/>
      <c r="F1" s="505"/>
      <c r="G1" s="505"/>
      <c r="H1" s="505"/>
      <c r="I1" s="505"/>
      <c r="J1" s="505"/>
      <c r="K1" s="505"/>
      <c r="L1" s="505"/>
      <c r="M1" s="505"/>
      <c r="N1" s="505"/>
      <c r="O1" s="505"/>
      <c r="P1" s="505"/>
      <c r="Q1" s="505"/>
    </row>
    <row r="2" spans="1:31" ht="20.399999999999999" x14ac:dyDescent="0.3">
      <c r="A2" s="186"/>
      <c r="B2" s="190"/>
      <c r="C2" s="190"/>
      <c r="D2" s="190"/>
      <c r="J2" s="188"/>
      <c r="K2" s="188"/>
      <c r="L2" s="188"/>
      <c r="M2" s="188"/>
    </row>
    <row r="3" spans="1:31" ht="27.75" customHeight="1" x14ac:dyDescent="0.3">
      <c r="A3" s="497" t="s">
        <v>315</v>
      </c>
      <c r="B3" s="497"/>
      <c r="C3" s="497"/>
      <c r="D3" s="497"/>
      <c r="E3" s="497"/>
      <c r="F3" s="497"/>
      <c r="G3" s="497"/>
      <c r="H3" s="497"/>
      <c r="I3" s="497"/>
      <c r="J3" s="497"/>
      <c r="K3" s="497"/>
      <c r="L3" s="497"/>
      <c r="M3" s="497"/>
      <c r="N3" s="497"/>
      <c r="O3" s="497"/>
      <c r="P3" s="497"/>
      <c r="Q3" s="497"/>
    </row>
    <row r="4" spans="1:31" s="99" customFormat="1" ht="36" customHeight="1" x14ac:dyDescent="0.3">
      <c r="A4" s="506" t="s">
        <v>127</v>
      </c>
      <c r="B4" s="506"/>
      <c r="C4" s="506"/>
      <c r="D4" s="506"/>
      <c r="E4" s="506"/>
      <c r="F4" s="506"/>
      <c r="G4" s="506"/>
      <c r="H4" s="506"/>
      <c r="I4" s="506"/>
      <c r="J4" s="506"/>
      <c r="K4" s="506"/>
      <c r="L4" s="506"/>
      <c r="M4" s="506"/>
      <c r="N4" s="506"/>
      <c r="O4" s="506"/>
      <c r="P4" s="506"/>
      <c r="Q4" s="506"/>
      <c r="R4" s="140"/>
      <c r="S4" s="191"/>
      <c r="T4" s="191"/>
      <c r="U4" s="191"/>
      <c r="V4" s="191"/>
      <c r="W4" s="191"/>
      <c r="X4" s="191"/>
      <c r="Y4" s="191"/>
      <c r="Z4" s="191"/>
      <c r="AA4" s="191"/>
      <c r="AB4" s="191"/>
      <c r="AC4" s="191"/>
      <c r="AD4" s="191"/>
      <c r="AE4" s="191"/>
    </row>
    <row r="5" spans="1:31" s="99" customFormat="1" ht="36" customHeight="1" x14ac:dyDescent="0.3">
      <c r="A5" s="507" t="s">
        <v>128</v>
      </c>
      <c r="B5" s="507"/>
      <c r="C5" s="507"/>
      <c r="D5" s="507"/>
      <c r="E5" s="507"/>
      <c r="F5" s="507"/>
      <c r="G5" s="507"/>
      <c r="H5" s="507"/>
      <c r="I5" s="507"/>
      <c r="J5" s="507"/>
      <c r="K5" s="507"/>
      <c r="L5" s="507"/>
      <c r="M5" s="193"/>
      <c r="N5" s="140"/>
      <c r="O5" s="140"/>
      <c r="P5" s="140"/>
      <c r="Q5" s="140"/>
      <c r="R5" s="140"/>
      <c r="S5" s="191"/>
      <c r="T5" s="191"/>
      <c r="U5" s="191"/>
      <c r="V5" s="191"/>
      <c r="W5" s="191"/>
      <c r="X5" s="191"/>
      <c r="Y5" s="191"/>
      <c r="Z5" s="191"/>
      <c r="AA5" s="191"/>
      <c r="AB5" s="191"/>
      <c r="AC5" s="191"/>
      <c r="AD5" s="191"/>
      <c r="AE5" s="191"/>
    </row>
    <row r="6" spans="1:31" s="99" customFormat="1" ht="26.4" x14ac:dyDescent="0.3">
      <c r="A6" s="194" t="s">
        <v>129</v>
      </c>
      <c r="B6" s="195" t="s">
        <v>100</v>
      </c>
      <c r="C6" s="195">
        <v>0</v>
      </c>
      <c r="D6" s="195">
        <v>1</v>
      </c>
      <c r="E6" s="195">
        <v>2</v>
      </c>
      <c r="F6" s="195">
        <v>3</v>
      </c>
      <c r="G6" s="195">
        <v>4</v>
      </c>
      <c r="H6" s="195">
        <v>5</v>
      </c>
      <c r="I6" s="195">
        <v>6</v>
      </c>
      <c r="J6" s="195">
        <v>7</v>
      </c>
      <c r="K6" s="195">
        <v>8</v>
      </c>
      <c r="L6" s="195">
        <v>9</v>
      </c>
      <c r="M6" s="195">
        <v>10</v>
      </c>
      <c r="N6" s="195">
        <v>11</v>
      </c>
      <c r="O6" s="195">
        <v>12</v>
      </c>
      <c r="P6" s="195">
        <v>13</v>
      </c>
      <c r="Q6" s="195">
        <v>14</v>
      </c>
      <c r="R6" s="157"/>
    </row>
    <row r="7" spans="1:31" s="99" customFormat="1" x14ac:dyDescent="0.3">
      <c r="A7" s="196" t="s">
        <v>130</v>
      </c>
      <c r="B7" s="197"/>
      <c r="C7" s="480"/>
      <c r="D7" s="197"/>
      <c r="E7" s="197"/>
      <c r="F7" s="197"/>
      <c r="G7" s="197"/>
      <c r="H7" s="197"/>
      <c r="I7" s="197"/>
      <c r="J7" s="197"/>
      <c r="K7" s="197"/>
      <c r="L7" s="197"/>
      <c r="M7" s="197"/>
      <c r="N7" s="197"/>
      <c r="O7" s="197"/>
      <c r="P7" s="197"/>
      <c r="Q7" s="197"/>
      <c r="R7" s="140"/>
      <c r="S7" s="191"/>
      <c r="T7" s="191"/>
      <c r="U7" s="191"/>
      <c r="V7" s="191"/>
      <c r="W7" s="191"/>
      <c r="X7" s="191"/>
      <c r="Y7" s="191"/>
      <c r="Z7" s="191"/>
      <c r="AA7" s="191"/>
      <c r="AB7" s="191"/>
      <c r="AC7" s="191"/>
      <c r="AD7" s="191"/>
      <c r="AE7" s="191"/>
    </row>
    <row r="8" spans="1:31" s="99" customFormat="1" x14ac:dyDescent="0.25">
      <c r="A8" s="198" t="s">
        <v>469</v>
      </c>
      <c r="B8" s="107">
        <f>SUM(D8:Q8)</f>
        <v>0</v>
      </c>
      <c r="C8" s="481"/>
      <c r="D8" s="150">
        <f t="shared" ref="D8:Q8" si="0">D9*D10</f>
        <v>0</v>
      </c>
      <c r="E8" s="150">
        <f t="shared" si="0"/>
        <v>0</v>
      </c>
      <c r="F8" s="150">
        <f t="shared" si="0"/>
        <v>0</v>
      </c>
      <c r="G8" s="150">
        <f t="shared" si="0"/>
        <v>0</v>
      </c>
      <c r="H8" s="150">
        <f t="shared" si="0"/>
        <v>0</v>
      </c>
      <c r="I8" s="150">
        <f t="shared" si="0"/>
        <v>0</v>
      </c>
      <c r="J8" s="150">
        <f t="shared" si="0"/>
        <v>0</v>
      </c>
      <c r="K8" s="150">
        <f t="shared" si="0"/>
        <v>0</v>
      </c>
      <c r="L8" s="150">
        <f t="shared" si="0"/>
        <v>0</v>
      </c>
      <c r="M8" s="150">
        <f t="shared" si="0"/>
        <v>0</v>
      </c>
      <c r="N8" s="150">
        <f t="shared" si="0"/>
        <v>0</v>
      </c>
      <c r="O8" s="150">
        <f t="shared" si="0"/>
        <v>0</v>
      </c>
      <c r="P8" s="150">
        <f t="shared" si="0"/>
        <v>0</v>
      </c>
      <c r="Q8" s="150">
        <f t="shared" si="0"/>
        <v>0</v>
      </c>
      <c r="R8" s="140"/>
      <c r="S8" s="191"/>
      <c r="T8" s="191"/>
      <c r="U8" s="191"/>
      <c r="V8" s="191"/>
      <c r="W8" s="191"/>
      <c r="X8" s="191"/>
      <c r="Y8" s="191"/>
      <c r="Z8" s="191"/>
      <c r="AA8" s="191"/>
      <c r="AB8" s="191"/>
      <c r="AC8" s="191"/>
      <c r="AD8" s="191"/>
      <c r="AE8" s="191"/>
    </row>
    <row r="9" spans="1:31" s="203" customFormat="1" ht="10.199999999999999" x14ac:dyDescent="0.2">
      <c r="A9" s="199" t="s">
        <v>337</v>
      </c>
      <c r="B9" s="200" t="s">
        <v>131</v>
      </c>
      <c r="C9" s="481"/>
      <c r="D9" s="201">
        <v>0</v>
      </c>
      <c r="E9" s="201">
        <v>0</v>
      </c>
      <c r="F9" s="201">
        <v>0</v>
      </c>
      <c r="G9" s="201">
        <v>0</v>
      </c>
      <c r="H9" s="201">
        <v>0</v>
      </c>
      <c r="I9" s="201">
        <v>0</v>
      </c>
      <c r="J9" s="201">
        <v>0</v>
      </c>
      <c r="K9" s="201">
        <v>0</v>
      </c>
      <c r="L9" s="201">
        <v>0</v>
      </c>
      <c r="M9" s="201">
        <v>0</v>
      </c>
      <c r="N9" s="201">
        <v>0</v>
      </c>
      <c r="O9" s="201">
        <v>0</v>
      </c>
      <c r="P9" s="201">
        <v>0</v>
      </c>
      <c r="Q9" s="201">
        <v>0</v>
      </c>
      <c r="R9" s="202"/>
      <c r="S9" s="202"/>
      <c r="T9" s="202"/>
      <c r="U9" s="202"/>
      <c r="V9" s="202"/>
      <c r="W9" s="202"/>
      <c r="X9" s="202"/>
      <c r="Y9" s="202"/>
      <c r="Z9" s="202"/>
      <c r="AA9" s="202"/>
      <c r="AB9" s="202"/>
      <c r="AC9" s="202"/>
      <c r="AD9" s="202"/>
      <c r="AE9" s="202"/>
    </row>
    <row r="10" spans="1:31" s="203" customFormat="1" ht="10.199999999999999" x14ac:dyDescent="0.2">
      <c r="A10" s="199" t="s">
        <v>338</v>
      </c>
      <c r="B10" s="200" t="s">
        <v>131</v>
      </c>
      <c r="C10" s="481"/>
      <c r="D10" s="201">
        <v>0</v>
      </c>
      <c r="E10" s="201">
        <v>0</v>
      </c>
      <c r="F10" s="201">
        <v>0</v>
      </c>
      <c r="G10" s="201">
        <v>0</v>
      </c>
      <c r="H10" s="201">
        <v>0</v>
      </c>
      <c r="I10" s="201">
        <v>0</v>
      </c>
      <c r="J10" s="201">
        <v>0</v>
      </c>
      <c r="K10" s="201">
        <v>0</v>
      </c>
      <c r="L10" s="201">
        <v>0</v>
      </c>
      <c r="M10" s="201">
        <v>0</v>
      </c>
      <c r="N10" s="201">
        <v>0</v>
      </c>
      <c r="O10" s="201">
        <v>0</v>
      </c>
      <c r="P10" s="201">
        <v>0</v>
      </c>
      <c r="Q10" s="201">
        <v>0</v>
      </c>
      <c r="R10" s="202"/>
      <c r="S10" s="202"/>
      <c r="T10" s="202"/>
      <c r="U10" s="202"/>
      <c r="V10" s="202"/>
      <c r="W10" s="202"/>
      <c r="X10" s="202"/>
      <c r="Y10" s="202"/>
      <c r="Z10" s="202"/>
      <c r="AA10" s="202"/>
      <c r="AB10" s="202"/>
      <c r="AC10" s="202"/>
      <c r="AD10" s="202"/>
      <c r="AE10" s="202"/>
    </row>
    <row r="11" spans="1:31" s="99" customFormat="1" x14ac:dyDescent="0.25">
      <c r="A11" s="198" t="s">
        <v>470</v>
      </c>
      <c r="B11" s="107">
        <f>SUM(D11:Q11)</f>
        <v>0</v>
      </c>
      <c r="C11" s="481"/>
      <c r="D11" s="150">
        <f t="shared" ref="D11:Q11" si="1">D12*D13</f>
        <v>0</v>
      </c>
      <c r="E11" s="150">
        <f t="shared" si="1"/>
        <v>0</v>
      </c>
      <c r="F11" s="150">
        <f t="shared" si="1"/>
        <v>0</v>
      </c>
      <c r="G11" s="150">
        <f t="shared" si="1"/>
        <v>0</v>
      </c>
      <c r="H11" s="150">
        <f t="shared" si="1"/>
        <v>0</v>
      </c>
      <c r="I11" s="150">
        <f t="shared" si="1"/>
        <v>0</v>
      </c>
      <c r="J11" s="150">
        <f t="shared" si="1"/>
        <v>0</v>
      </c>
      <c r="K11" s="150">
        <f t="shared" si="1"/>
        <v>0</v>
      </c>
      <c r="L11" s="150">
        <f t="shared" si="1"/>
        <v>0</v>
      </c>
      <c r="M11" s="150">
        <f t="shared" si="1"/>
        <v>0</v>
      </c>
      <c r="N11" s="150">
        <f t="shared" si="1"/>
        <v>0</v>
      </c>
      <c r="O11" s="150">
        <f t="shared" si="1"/>
        <v>0</v>
      </c>
      <c r="P11" s="150">
        <f t="shared" si="1"/>
        <v>0</v>
      </c>
      <c r="Q11" s="150">
        <f t="shared" si="1"/>
        <v>0</v>
      </c>
      <c r="R11" s="140"/>
      <c r="S11" s="191"/>
      <c r="T11" s="191"/>
      <c r="U11" s="191"/>
      <c r="V11" s="191"/>
      <c r="W11" s="191"/>
      <c r="X11" s="191"/>
      <c r="Y11" s="191"/>
      <c r="Z11" s="191"/>
      <c r="AA11" s="191"/>
      <c r="AB11" s="191"/>
      <c r="AC11" s="191"/>
      <c r="AD11" s="191"/>
      <c r="AE11" s="191"/>
    </row>
    <row r="12" spans="1:31" s="203" customFormat="1" ht="10.199999999999999" x14ac:dyDescent="0.2">
      <c r="A12" s="199" t="s">
        <v>337</v>
      </c>
      <c r="B12" s="200" t="s">
        <v>131</v>
      </c>
      <c r="C12" s="481"/>
      <c r="D12" s="201">
        <v>0</v>
      </c>
      <c r="E12" s="201">
        <v>0</v>
      </c>
      <c r="F12" s="201">
        <v>0</v>
      </c>
      <c r="G12" s="201">
        <v>0</v>
      </c>
      <c r="H12" s="201">
        <v>0</v>
      </c>
      <c r="I12" s="201">
        <v>0</v>
      </c>
      <c r="J12" s="201">
        <v>0</v>
      </c>
      <c r="K12" s="201">
        <v>0</v>
      </c>
      <c r="L12" s="201">
        <v>0</v>
      </c>
      <c r="M12" s="201">
        <v>0</v>
      </c>
      <c r="N12" s="201">
        <v>0</v>
      </c>
      <c r="O12" s="201">
        <v>0</v>
      </c>
      <c r="P12" s="201">
        <v>0</v>
      </c>
      <c r="Q12" s="201">
        <v>0</v>
      </c>
      <c r="R12" s="202"/>
      <c r="S12" s="202"/>
      <c r="T12" s="202"/>
      <c r="U12" s="202"/>
      <c r="V12" s="202"/>
      <c r="W12" s="202"/>
      <c r="X12" s="202"/>
      <c r="Y12" s="202"/>
      <c r="Z12" s="202"/>
      <c r="AA12" s="202"/>
      <c r="AB12" s="202"/>
      <c r="AC12" s="202"/>
      <c r="AD12" s="202"/>
      <c r="AE12" s="202"/>
    </row>
    <row r="13" spans="1:31" s="203" customFormat="1" ht="10.199999999999999" x14ac:dyDescent="0.2">
      <c r="A13" s="199" t="s">
        <v>338</v>
      </c>
      <c r="B13" s="200" t="s">
        <v>131</v>
      </c>
      <c r="C13" s="481"/>
      <c r="D13" s="201">
        <v>0</v>
      </c>
      <c r="E13" s="201">
        <v>0</v>
      </c>
      <c r="F13" s="201">
        <v>0</v>
      </c>
      <c r="G13" s="201">
        <v>0</v>
      </c>
      <c r="H13" s="201">
        <v>0</v>
      </c>
      <c r="I13" s="201">
        <v>0</v>
      </c>
      <c r="J13" s="201">
        <v>0</v>
      </c>
      <c r="K13" s="201">
        <v>0</v>
      </c>
      <c r="L13" s="201">
        <v>0</v>
      </c>
      <c r="M13" s="201">
        <v>0</v>
      </c>
      <c r="N13" s="201">
        <v>0</v>
      </c>
      <c r="O13" s="201">
        <v>0</v>
      </c>
      <c r="P13" s="201">
        <v>0</v>
      </c>
      <c r="Q13" s="201">
        <v>0</v>
      </c>
      <c r="R13" s="202"/>
      <c r="S13" s="202"/>
      <c r="T13" s="202"/>
      <c r="U13" s="202"/>
      <c r="V13" s="202"/>
      <c r="W13" s="202"/>
      <c r="X13" s="202"/>
      <c r="Y13" s="202"/>
      <c r="Z13" s="202"/>
      <c r="AA13" s="202"/>
      <c r="AB13" s="202"/>
      <c r="AC13" s="202"/>
      <c r="AD13" s="202"/>
      <c r="AE13" s="202"/>
    </row>
    <row r="14" spans="1:31" s="99" customFormat="1" x14ac:dyDescent="0.25">
      <c r="A14" s="198" t="s">
        <v>471</v>
      </c>
      <c r="B14" s="107">
        <f>SUM(D14:Q14)</f>
        <v>0</v>
      </c>
      <c r="C14" s="481"/>
      <c r="D14" s="150">
        <f t="shared" ref="D14:Q14" si="2">D15*D16</f>
        <v>0</v>
      </c>
      <c r="E14" s="150">
        <f t="shared" si="2"/>
        <v>0</v>
      </c>
      <c r="F14" s="150">
        <f t="shared" si="2"/>
        <v>0</v>
      </c>
      <c r="G14" s="150">
        <f t="shared" si="2"/>
        <v>0</v>
      </c>
      <c r="H14" s="150">
        <f t="shared" si="2"/>
        <v>0</v>
      </c>
      <c r="I14" s="150">
        <f t="shared" si="2"/>
        <v>0</v>
      </c>
      <c r="J14" s="150">
        <f t="shared" si="2"/>
        <v>0</v>
      </c>
      <c r="K14" s="150">
        <f t="shared" si="2"/>
        <v>0</v>
      </c>
      <c r="L14" s="150">
        <f t="shared" si="2"/>
        <v>0</v>
      </c>
      <c r="M14" s="150">
        <f t="shared" si="2"/>
        <v>0</v>
      </c>
      <c r="N14" s="150">
        <f t="shared" si="2"/>
        <v>0</v>
      </c>
      <c r="O14" s="150">
        <f t="shared" si="2"/>
        <v>0</v>
      </c>
      <c r="P14" s="150">
        <f t="shared" si="2"/>
        <v>0</v>
      </c>
      <c r="Q14" s="150">
        <f t="shared" si="2"/>
        <v>0</v>
      </c>
      <c r="R14" s="140"/>
      <c r="S14" s="191"/>
      <c r="T14" s="191"/>
      <c r="U14" s="191"/>
      <c r="V14" s="191"/>
      <c r="W14" s="191"/>
      <c r="X14" s="191"/>
      <c r="Y14" s="191"/>
      <c r="Z14" s="191"/>
      <c r="AA14" s="191"/>
      <c r="AB14" s="191"/>
      <c r="AC14" s="191"/>
      <c r="AD14" s="191"/>
      <c r="AE14" s="191"/>
    </row>
    <row r="15" spans="1:31" s="203" customFormat="1" ht="10.199999999999999" x14ac:dyDescent="0.2">
      <c r="A15" s="199" t="s">
        <v>337</v>
      </c>
      <c r="B15" s="200" t="s">
        <v>131</v>
      </c>
      <c r="C15" s="481"/>
      <c r="D15" s="201">
        <v>0</v>
      </c>
      <c r="E15" s="201">
        <v>0</v>
      </c>
      <c r="F15" s="201">
        <v>0</v>
      </c>
      <c r="G15" s="201">
        <v>0</v>
      </c>
      <c r="H15" s="201">
        <v>0</v>
      </c>
      <c r="I15" s="201">
        <v>0</v>
      </c>
      <c r="J15" s="201">
        <v>0</v>
      </c>
      <c r="K15" s="201">
        <v>0</v>
      </c>
      <c r="L15" s="201">
        <v>0</v>
      </c>
      <c r="M15" s="201">
        <v>0</v>
      </c>
      <c r="N15" s="201">
        <v>0</v>
      </c>
      <c r="O15" s="201">
        <v>0</v>
      </c>
      <c r="P15" s="201">
        <v>0</v>
      </c>
      <c r="Q15" s="201">
        <v>0</v>
      </c>
      <c r="R15" s="202"/>
      <c r="S15" s="202"/>
      <c r="T15" s="202"/>
      <c r="U15" s="202"/>
      <c r="V15" s="202"/>
      <c r="W15" s="202"/>
      <c r="X15" s="202"/>
      <c r="Y15" s="202"/>
      <c r="Z15" s="202"/>
      <c r="AA15" s="202"/>
      <c r="AB15" s="202"/>
      <c r="AC15" s="202"/>
      <c r="AD15" s="202"/>
      <c r="AE15" s="202"/>
    </row>
    <row r="16" spans="1:31" s="203" customFormat="1" ht="10.199999999999999" x14ac:dyDescent="0.2">
      <c r="A16" s="199" t="s">
        <v>338</v>
      </c>
      <c r="B16" s="200" t="s">
        <v>131</v>
      </c>
      <c r="C16" s="481"/>
      <c r="D16" s="201">
        <v>0</v>
      </c>
      <c r="E16" s="201">
        <v>0</v>
      </c>
      <c r="F16" s="201">
        <v>0</v>
      </c>
      <c r="G16" s="201">
        <v>0</v>
      </c>
      <c r="H16" s="201">
        <v>0</v>
      </c>
      <c r="I16" s="201">
        <v>0</v>
      </c>
      <c r="J16" s="201">
        <v>0</v>
      </c>
      <c r="K16" s="201">
        <v>0</v>
      </c>
      <c r="L16" s="201">
        <v>0</v>
      </c>
      <c r="M16" s="201">
        <v>0</v>
      </c>
      <c r="N16" s="201">
        <v>0</v>
      </c>
      <c r="O16" s="201">
        <v>0</v>
      </c>
      <c r="P16" s="201">
        <v>0</v>
      </c>
      <c r="Q16" s="201">
        <v>0</v>
      </c>
      <c r="R16" s="202"/>
      <c r="S16" s="202"/>
      <c r="T16" s="202"/>
      <c r="U16" s="202"/>
      <c r="V16" s="202"/>
      <c r="W16" s="202"/>
      <c r="X16" s="202"/>
      <c r="Y16" s="202"/>
      <c r="Z16" s="202"/>
      <c r="AA16" s="202"/>
      <c r="AB16" s="202"/>
      <c r="AC16" s="202"/>
      <c r="AD16" s="202"/>
      <c r="AE16" s="202"/>
    </row>
    <row r="17" spans="1:31" s="203" customFormat="1" ht="13.2" x14ac:dyDescent="0.25">
      <c r="A17" s="198" t="s">
        <v>472</v>
      </c>
      <c r="B17" s="107">
        <f>SUM(D17:Q17)</f>
        <v>0</v>
      </c>
      <c r="C17" s="481"/>
      <c r="D17" s="150">
        <f t="shared" ref="D17:Q17" si="3">D18*D19</f>
        <v>0</v>
      </c>
      <c r="E17" s="150">
        <f t="shared" si="3"/>
        <v>0</v>
      </c>
      <c r="F17" s="150">
        <f t="shared" si="3"/>
        <v>0</v>
      </c>
      <c r="G17" s="150">
        <f t="shared" si="3"/>
        <v>0</v>
      </c>
      <c r="H17" s="150">
        <f t="shared" si="3"/>
        <v>0</v>
      </c>
      <c r="I17" s="150">
        <f t="shared" si="3"/>
        <v>0</v>
      </c>
      <c r="J17" s="150">
        <f t="shared" si="3"/>
        <v>0</v>
      </c>
      <c r="K17" s="150">
        <f t="shared" si="3"/>
        <v>0</v>
      </c>
      <c r="L17" s="150">
        <f t="shared" si="3"/>
        <v>0</v>
      </c>
      <c r="M17" s="150">
        <f t="shared" si="3"/>
        <v>0</v>
      </c>
      <c r="N17" s="150">
        <f t="shared" si="3"/>
        <v>0</v>
      </c>
      <c r="O17" s="150">
        <f t="shared" si="3"/>
        <v>0</v>
      </c>
      <c r="P17" s="150">
        <f t="shared" si="3"/>
        <v>0</v>
      </c>
      <c r="Q17" s="150">
        <f t="shared" si="3"/>
        <v>0</v>
      </c>
      <c r="R17" s="202"/>
      <c r="S17" s="202"/>
      <c r="T17" s="202"/>
      <c r="U17" s="202"/>
      <c r="V17" s="202"/>
      <c r="W17" s="202"/>
      <c r="X17" s="202"/>
      <c r="Y17" s="202"/>
      <c r="Z17" s="202"/>
      <c r="AA17" s="202"/>
      <c r="AB17" s="202"/>
      <c r="AC17" s="202"/>
      <c r="AD17" s="202"/>
      <c r="AE17" s="202"/>
    </row>
    <row r="18" spans="1:31" s="203" customFormat="1" ht="10.199999999999999" x14ac:dyDescent="0.2">
      <c r="A18" s="199" t="s">
        <v>337</v>
      </c>
      <c r="B18" s="200" t="s">
        <v>131</v>
      </c>
      <c r="C18" s="481"/>
      <c r="D18" s="201">
        <v>0</v>
      </c>
      <c r="E18" s="201">
        <v>0</v>
      </c>
      <c r="F18" s="201">
        <v>0</v>
      </c>
      <c r="G18" s="201">
        <v>0</v>
      </c>
      <c r="H18" s="201">
        <v>0</v>
      </c>
      <c r="I18" s="201">
        <v>0</v>
      </c>
      <c r="J18" s="201">
        <v>0</v>
      </c>
      <c r="K18" s="201">
        <v>0</v>
      </c>
      <c r="L18" s="201">
        <v>0</v>
      </c>
      <c r="M18" s="201">
        <v>0</v>
      </c>
      <c r="N18" s="201">
        <v>0</v>
      </c>
      <c r="O18" s="201">
        <v>0</v>
      </c>
      <c r="P18" s="201">
        <v>0</v>
      </c>
      <c r="Q18" s="201">
        <v>0</v>
      </c>
      <c r="R18" s="202"/>
      <c r="S18" s="202"/>
      <c r="T18" s="202"/>
      <c r="U18" s="202"/>
      <c r="V18" s="202"/>
      <c r="W18" s="202"/>
      <c r="X18" s="202"/>
      <c r="Y18" s="202"/>
      <c r="Z18" s="202"/>
      <c r="AA18" s="202"/>
      <c r="AB18" s="202"/>
      <c r="AC18" s="202"/>
      <c r="AD18" s="202"/>
      <c r="AE18" s="202"/>
    </row>
    <row r="19" spans="1:31" s="203" customFormat="1" ht="10.199999999999999" x14ac:dyDescent="0.2">
      <c r="A19" s="199" t="s">
        <v>338</v>
      </c>
      <c r="B19" s="200" t="s">
        <v>131</v>
      </c>
      <c r="C19" s="481"/>
      <c r="D19" s="201">
        <v>0</v>
      </c>
      <c r="E19" s="201">
        <v>0</v>
      </c>
      <c r="F19" s="201">
        <v>0</v>
      </c>
      <c r="G19" s="201">
        <v>0</v>
      </c>
      <c r="H19" s="201">
        <v>0</v>
      </c>
      <c r="I19" s="201">
        <v>0</v>
      </c>
      <c r="J19" s="201">
        <v>0</v>
      </c>
      <c r="K19" s="201">
        <v>0</v>
      </c>
      <c r="L19" s="201">
        <v>0</v>
      </c>
      <c r="M19" s="201">
        <v>0</v>
      </c>
      <c r="N19" s="201">
        <v>0</v>
      </c>
      <c r="O19" s="201">
        <v>0</v>
      </c>
      <c r="P19" s="201">
        <v>0</v>
      </c>
      <c r="Q19" s="201">
        <v>0</v>
      </c>
      <c r="R19" s="202"/>
      <c r="S19" s="202"/>
      <c r="T19" s="202"/>
      <c r="U19" s="202"/>
      <c r="V19" s="202"/>
      <c r="W19" s="202"/>
      <c r="X19" s="202"/>
      <c r="Y19" s="202"/>
      <c r="Z19" s="202"/>
      <c r="AA19" s="202"/>
      <c r="AB19" s="202"/>
      <c r="AC19" s="202"/>
      <c r="AD19" s="202"/>
      <c r="AE19" s="202"/>
    </row>
    <row r="20" spans="1:31" s="99" customFormat="1" x14ac:dyDescent="0.3">
      <c r="A20" s="194" t="s">
        <v>336</v>
      </c>
      <c r="B20" s="107">
        <f>SUM(D20:Q20)</f>
        <v>0</v>
      </c>
      <c r="C20" s="481"/>
      <c r="D20" s="197">
        <f t="shared" ref="D20:Q20" si="4">D21*D22</f>
        <v>0</v>
      </c>
      <c r="E20" s="197">
        <f t="shared" si="4"/>
        <v>0</v>
      </c>
      <c r="F20" s="197">
        <f t="shared" si="4"/>
        <v>0</v>
      </c>
      <c r="G20" s="197">
        <f t="shared" si="4"/>
        <v>0</v>
      </c>
      <c r="H20" s="197">
        <f t="shared" si="4"/>
        <v>0</v>
      </c>
      <c r="I20" s="197">
        <f t="shared" si="4"/>
        <v>0</v>
      </c>
      <c r="J20" s="197">
        <f t="shared" si="4"/>
        <v>0</v>
      </c>
      <c r="K20" s="197">
        <f t="shared" si="4"/>
        <v>0</v>
      </c>
      <c r="L20" s="197">
        <f t="shared" si="4"/>
        <v>0</v>
      </c>
      <c r="M20" s="197">
        <f t="shared" si="4"/>
        <v>0</v>
      </c>
      <c r="N20" s="197">
        <f t="shared" si="4"/>
        <v>0</v>
      </c>
      <c r="O20" s="197">
        <f t="shared" si="4"/>
        <v>0</v>
      </c>
      <c r="P20" s="197">
        <f t="shared" si="4"/>
        <v>0</v>
      </c>
      <c r="Q20" s="197">
        <f t="shared" si="4"/>
        <v>0</v>
      </c>
      <c r="R20" s="140"/>
      <c r="S20" s="191"/>
      <c r="T20" s="191"/>
      <c r="U20" s="191"/>
      <c r="V20" s="191"/>
      <c r="W20" s="191"/>
      <c r="X20" s="191"/>
      <c r="Y20" s="191"/>
      <c r="Z20" s="191"/>
      <c r="AA20" s="191"/>
      <c r="AB20" s="191"/>
      <c r="AC20" s="191"/>
      <c r="AD20" s="191"/>
      <c r="AE20" s="191"/>
    </row>
    <row r="21" spans="1:31" s="203" customFormat="1" ht="10.199999999999999" x14ac:dyDescent="0.2">
      <c r="A21" s="199" t="s">
        <v>337</v>
      </c>
      <c r="B21" s="200" t="s">
        <v>131</v>
      </c>
      <c r="C21" s="481"/>
      <c r="D21" s="201">
        <v>0</v>
      </c>
      <c r="E21" s="201">
        <v>0</v>
      </c>
      <c r="F21" s="201">
        <v>0</v>
      </c>
      <c r="G21" s="201">
        <v>0</v>
      </c>
      <c r="H21" s="201">
        <v>0</v>
      </c>
      <c r="I21" s="201">
        <v>0</v>
      </c>
      <c r="J21" s="201">
        <v>0</v>
      </c>
      <c r="K21" s="201">
        <v>0</v>
      </c>
      <c r="L21" s="201">
        <v>0</v>
      </c>
      <c r="M21" s="201">
        <v>0</v>
      </c>
      <c r="N21" s="201">
        <v>0</v>
      </c>
      <c r="O21" s="201">
        <v>0</v>
      </c>
      <c r="P21" s="201">
        <v>0</v>
      </c>
      <c r="Q21" s="201">
        <v>0</v>
      </c>
      <c r="R21" s="202"/>
      <c r="S21" s="202"/>
      <c r="T21" s="202"/>
      <c r="U21" s="202"/>
      <c r="V21" s="202"/>
      <c r="W21" s="202"/>
      <c r="X21" s="202"/>
      <c r="Y21" s="202"/>
      <c r="Z21" s="202"/>
      <c r="AA21" s="202"/>
      <c r="AB21" s="202"/>
      <c r="AC21" s="202"/>
      <c r="AD21" s="202"/>
      <c r="AE21" s="202"/>
    </row>
    <row r="22" spans="1:31" s="203" customFormat="1" ht="10.199999999999999" x14ac:dyDescent="0.2">
      <c r="A22" s="199" t="s">
        <v>338</v>
      </c>
      <c r="B22" s="200" t="s">
        <v>131</v>
      </c>
      <c r="C22" s="481"/>
      <c r="D22" s="201">
        <v>0</v>
      </c>
      <c r="E22" s="201">
        <v>0</v>
      </c>
      <c r="F22" s="201">
        <v>0</v>
      </c>
      <c r="G22" s="201">
        <v>0</v>
      </c>
      <c r="H22" s="201">
        <v>0</v>
      </c>
      <c r="I22" s="201">
        <v>0</v>
      </c>
      <c r="J22" s="201">
        <v>0</v>
      </c>
      <c r="K22" s="201">
        <v>0</v>
      </c>
      <c r="L22" s="201">
        <v>0</v>
      </c>
      <c r="M22" s="201">
        <v>0</v>
      </c>
      <c r="N22" s="201">
        <v>0</v>
      </c>
      <c r="O22" s="201">
        <v>0</v>
      </c>
      <c r="P22" s="201">
        <v>0</v>
      </c>
      <c r="Q22" s="201">
        <v>0</v>
      </c>
      <c r="R22" s="202"/>
      <c r="S22" s="202"/>
      <c r="T22" s="202"/>
      <c r="U22" s="202"/>
      <c r="V22" s="202"/>
      <c r="W22" s="202"/>
      <c r="X22" s="202"/>
      <c r="Y22" s="202"/>
      <c r="Z22" s="202"/>
      <c r="AA22" s="202"/>
      <c r="AB22" s="202"/>
      <c r="AC22" s="202"/>
      <c r="AD22" s="202"/>
      <c r="AE22" s="202"/>
    </row>
    <row r="23" spans="1:31" s="99" customFormat="1" ht="18" customHeight="1" x14ac:dyDescent="0.25">
      <c r="A23" s="204" t="s">
        <v>133</v>
      </c>
      <c r="B23" s="107">
        <f>SUM(D23:Q23)</f>
        <v>0</v>
      </c>
      <c r="C23" s="481"/>
      <c r="D23" s="201">
        <v>0</v>
      </c>
      <c r="E23" s="201">
        <v>0</v>
      </c>
      <c r="F23" s="201">
        <v>0</v>
      </c>
      <c r="G23" s="201">
        <v>0</v>
      </c>
      <c r="H23" s="201">
        <v>0</v>
      </c>
      <c r="I23" s="201">
        <v>0</v>
      </c>
      <c r="J23" s="201">
        <v>0</v>
      </c>
      <c r="K23" s="201">
        <v>0</v>
      </c>
      <c r="L23" s="201">
        <v>0</v>
      </c>
      <c r="M23" s="201">
        <v>0</v>
      </c>
      <c r="N23" s="201">
        <v>0</v>
      </c>
      <c r="O23" s="201">
        <v>0</v>
      </c>
      <c r="P23" s="201">
        <v>0</v>
      </c>
      <c r="Q23" s="201">
        <v>0</v>
      </c>
      <c r="R23" s="140"/>
      <c r="S23" s="191"/>
      <c r="T23" s="191"/>
      <c r="U23" s="191"/>
      <c r="V23" s="191"/>
      <c r="W23" s="191"/>
      <c r="X23" s="191"/>
      <c r="Y23" s="191"/>
      <c r="Z23" s="191"/>
      <c r="AA23" s="191"/>
      <c r="AB23" s="191"/>
      <c r="AC23" s="191"/>
      <c r="AD23" s="191"/>
      <c r="AE23" s="191"/>
    </row>
    <row r="24" spans="1:31" s="99" customFormat="1" ht="18" customHeight="1" x14ac:dyDescent="0.25">
      <c r="A24" s="204" t="s">
        <v>134</v>
      </c>
      <c r="B24" s="107">
        <f t="shared" ref="B24" si="5">SUM(C24:M24)</f>
        <v>0</v>
      </c>
      <c r="C24" s="481"/>
      <c r="D24" s="201">
        <v>0</v>
      </c>
      <c r="E24" s="201">
        <v>0</v>
      </c>
      <c r="F24" s="201">
        <v>0</v>
      </c>
      <c r="G24" s="201">
        <v>0</v>
      </c>
      <c r="H24" s="201">
        <v>0</v>
      </c>
      <c r="I24" s="201">
        <v>0</v>
      </c>
      <c r="J24" s="201">
        <v>0</v>
      </c>
      <c r="K24" s="201">
        <v>0</v>
      </c>
      <c r="L24" s="201">
        <v>0</v>
      </c>
      <c r="M24" s="201">
        <v>0</v>
      </c>
      <c r="N24" s="201">
        <v>0</v>
      </c>
      <c r="O24" s="201">
        <v>0</v>
      </c>
      <c r="P24" s="201">
        <v>0</v>
      </c>
      <c r="Q24" s="201">
        <v>0</v>
      </c>
      <c r="R24" s="140"/>
      <c r="S24" s="191"/>
      <c r="T24" s="191"/>
      <c r="U24" s="191"/>
      <c r="V24" s="191"/>
      <c r="W24" s="191"/>
      <c r="X24" s="191"/>
      <c r="Y24" s="191"/>
      <c r="Z24" s="191"/>
      <c r="AA24" s="191"/>
      <c r="AB24" s="191"/>
      <c r="AC24" s="191"/>
      <c r="AD24" s="191"/>
      <c r="AE24" s="191"/>
    </row>
    <row r="25" spans="1:31" s="99" customFormat="1" ht="18" customHeight="1" x14ac:dyDescent="0.25">
      <c r="A25" s="204" t="s">
        <v>135</v>
      </c>
      <c r="B25" s="107">
        <f>SUM(D25:Q25)</f>
        <v>0</v>
      </c>
      <c r="C25" s="481"/>
      <c r="D25" s="201">
        <v>0</v>
      </c>
      <c r="E25" s="201">
        <v>0</v>
      </c>
      <c r="F25" s="201">
        <v>0</v>
      </c>
      <c r="G25" s="201">
        <v>0</v>
      </c>
      <c r="H25" s="201">
        <v>0</v>
      </c>
      <c r="I25" s="201">
        <v>0</v>
      </c>
      <c r="J25" s="201">
        <v>0</v>
      </c>
      <c r="K25" s="201">
        <v>0</v>
      </c>
      <c r="L25" s="201">
        <v>0</v>
      </c>
      <c r="M25" s="201">
        <v>0</v>
      </c>
      <c r="N25" s="201">
        <v>0</v>
      </c>
      <c r="O25" s="201">
        <v>0</v>
      </c>
      <c r="P25" s="201">
        <v>0</v>
      </c>
      <c r="Q25" s="201">
        <v>0</v>
      </c>
      <c r="R25" s="140"/>
      <c r="S25" s="191"/>
      <c r="T25" s="191"/>
      <c r="U25" s="191"/>
      <c r="V25" s="191"/>
      <c r="W25" s="191"/>
      <c r="X25" s="191"/>
      <c r="Y25" s="191"/>
      <c r="Z25" s="191"/>
      <c r="AA25" s="191"/>
      <c r="AB25" s="191"/>
      <c r="AC25" s="191"/>
      <c r="AD25" s="191"/>
      <c r="AE25" s="191"/>
    </row>
    <row r="26" spans="1:31" s="99" customFormat="1" ht="18" customHeight="1" x14ac:dyDescent="0.25">
      <c r="A26" s="204" t="s">
        <v>136</v>
      </c>
      <c r="B26" s="107">
        <f>SUM(D26:Q26)</f>
        <v>0</v>
      </c>
      <c r="C26" s="481"/>
      <c r="D26" s="201">
        <v>0</v>
      </c>
      <c r="E26" s="201">
        <v>0</v>
      </c>
      <c r="F26" s="201">
        <v>0</v>
      </c>
      <c r="G26" s="201">
        <v>0</v>
      </c>
      <c r="H26" s="201">
        <v>0</v>
      </c>
      <c r="I26" s="201">
        <v>0</v>
      </c>
      <c r="J26" s="201">
        <v>0</v>
      </c>
      <c r="K26" s="201">
        <v>0</v>
      </c>
      <c r="L26" s="201">
        <v>0</v>
      </c>
      <c r="M26" s="201">
        <v>0</v>
      </c>
      <c r="N26" s="201">
        <v>0</v>
      </c>
      <c r="O26" s="201">
        <v>0</v>
      </c>
      <c r="P26" s="201">
        <v>0</v>
      </c>
      <c r="Q26" s="201">
        <v>0</v>
      </c>
      <c r="R26" s="140"/>
      <c r="S26" s="191"/>
      <c r="T26" s="191"/>
      <c r="U26" s="191"/>
      <c r="V26" s="191"/>
      <c r="W26" s="191"/>
      <c r="X26" s="191"/>
      <c r="Y26" s="191"/>
      <c r="Z26" s="191"/>
      <c r="AA26" s="191"/>
      <c r="AB26" s="191"/>
      <c r="AC26" s="191"/>
      <c r="AD26" s="191"/>
      <c r="AE26" s="191"/>
    </row>
    <row r="27" spans="1:31" s="99" customFormat="1" ht="26.4" x14ac:dyDescent="0.25">
      <c r="A27" s="205" t="s">
        <v>137</v>
      </c>
      <c r="B27" s="107">
        <f>SUM(D27:Q27)</f>
        <v>0</v>
      </c>
      <c r="C27" s="481"/>
      <c r="D27" s="201">
        <v>0</v>
      </c>
      <c r="E27" s="201">
        <v>0</v>
      </c>
      <c r="F27" s="201">
        <v>0</v>
      </c>
      <c r="G27" s="201">
        <v>0</v>
      </c>
      <c r="H27" s="201">
        <v>0</v>
      </c>
      <c r="I27" s="201">
        <v>0</v>
      </c>
      <c r="J27" s="201">
        <v>0</v>
      </c>
      <c r="K27" s="201">
        <v>0</v>
      </c>
      <c r="L27" s="201">
        <v>0</v>
      </c>
      <c r="M27" s="201">
        <v>0</v>
      </c>
      <c r="N27" s="201">
        <v>0</v>
      </c>
      <c r="O27" s="201">
        <v>0</v>
      </c>
      <c r="P27" s="201">
        <v>0</v>
      </c>
      <c r="Q27" s="201">
        <v>0</v>
      </c>
      <c r="R27" s="140"/>
      <c r="S27" s="191"/>
      <c r="T27" s="191"/>
      <c r="U27" s="191"/>
      <c r="V27" s="191"/>
      <c r="W27" s="191"/>
      <c r="X27" s="191"/>
      <c r="Y27" s="191"/>
      <c r="Z27" s="191"/>
      <c r="AA27" s="191"/>
      <c r="AB27" s="191"/>
      <c r="AC27" s="191"/>
      <c r="AD27" s="191"/>
      <c r="AE27" s="191"/>
    </row>
    <row r="28" spans="1:31" s="99" customFormat="1" x14ac:dyDescent="0.25">
      <c r="A28" s="205" t="s">
        <v>138</v>
      </c>
      <c r="B28" s="107">
        <f>SUM(D28:Q28)</f>
        <v>0</v>
      </c>
      <c r="C28" s="481"/>
      <c r="D28" s="201">
        <v>0</v>
      </c>
      <c r="E28" s="201">
        <v>0</v>
      </c>
      <c r="F28" s="201">
        <v>0</v>
      </c>
      <c r="G28" s="201">
        <v>0</v>
      </c>
      <c r="H28" s="201">
        <v>0</v>
      </c>
      <c r="I28" s="201">
        <v>0</v>
      </c>
      <c r="J28" s="201">
        <v>0</v>
      </c>
      <c r="K28" s="201">
        <v>0</v>
      </c>
      <c r="L28" s="201">
        <v>0</v>
      </c>
      <c r="M28" s="201">
        <v>0</v>
      </c>
      <c r="N28" s="201">
        <v>0</v>
      </c>
      <c r="O28" s="201">
        <v>0</v>
      </c>
      <c r="P28" s="201">
        <v>0</v>
      </c>
      <c r="Q28" s="201">
        <v>0</v>
      </c>
      <c r="R28" s="140"/>
      <c r="S28" s="191"/>
      <c r="T28" s="191"/>
      <c r="U28" s="191"/>
      <c r="V28" s="191"/>
      <c r="W28" s="191"/>
      <c r="X28" s="191"/>
      <c r="Y28" s="191"/>
      <c r="Z28" s="191"/>
      <c r="AA28" s="191"/>
      <c r="AB28" s="191"/>
      <c r="AC28" s="191"/>
      <c r="AD28" s="191"/>
      <c r="AE28" s="191"/>
    </row>
    <row r="29" spans="1:31" s="99" customFormat="1" x14ac:dyDescent="0.25">
      <c r="A29" s="198" t="s">
        <v>139</v>
      </c>
      <c r="B29" s="107">
        <f>SUM(D29:Q29)</f>
        <v>0</v>
      </c>
      <c r="C29" s="481"/>
      <c r="D29" s="201">
        <v>0</v>
      </c>
      <c r="E29" s="201">
        <v>0</v>
      </c>
      <c r="F29" s="201">
        <v>0</v>
      </c>
      <c r="G29" s="201">
        <v>0</v>
      </c>
      <c r="H29" s="201">
        <v>0</v>
      </c>
      <c r="I29" s="201">
        <v>0</v>
      </c>
      <c r="J29" s="201">
        <v>0</v>
      </c>
      <c r="K29" s="201">
        <v>0</v>
      </c>
      <c r="L29" s="201">
        <v>0</v>
      </c>
      <c r="M29" s="201">
        <v>0</v>
      </c>
      <c r="N29" s="201">
        <v>0</v>
      </c>
      <c r="O29" s="201">
        <v>0</v>
      </c>
      <c r="P29" s="201">
        <v>0</v>
      </c>
      <c r="Q29" s="201">
        <v>0</v>
      </c>
      <c r="R29" s="140"/>
      <c r="S29" s="191"/>
      <c r="T29" s="191"/>
      <c r="U29" s="191"/>
      <c r="V29" s="191"/>
      <c r="W29" s="191"/>
      <c r="X29" s="191"/>
      <c r="Y29" s="191"/>
      <c r="Z29" s="191"/>
      <c r="AA29" s="191"/>
      <c r="AB29" s="191"/>
      <c r="AC29" s="191"/>
      <c r="AD29" s="191"/>
      <c r="AE29" s="191"/>
    </row>
    <row r="30" spans="1:31" s="99" customFormat="1" ht="38.25" customHeight="1" x14ac:dyDescent="0.25">
      <c r="A30" s="206" t="s">
        <v>140</v>
      </c>
      <c r="B30" s="107">
        <f t="shared" ref="B30:B31" si="6">SUM(D30:Q30)</f>
        <v>0</v>
      </c>
      <c r="C30" s="481"/>
      <c r="D30" s="201">
        <v>0</v>
      </c>
      <c r="E30" s="201">
        <v>0</v>
      </c>
      <c r="F30" s="201">
        <v>0</v>
      </c>
      <c r="G30" s="201">
        <v>0</v>
      </c>
      <c r="H30" s="201">
        <v>0</v>
      </c>
      <c r="I30" s="201">
        <v>0</v>
      </c>
      <c r="J30" s="201">
        <v>0</v>
      </c>
      <c r="K30" s="201">
        <v>0</v>
      </c>
      <c r="L30" s="201">
        <v>0</v>
      </c>
      <c r="M30" s="201">
        <v>0</v>
      </c>
      <c r="N30" s="201">
        <v>0</v>
      </c>
      <c r="O30" s="201">
        <v>0</v>
      </c>
      <c r="P30" s="201">
        <v>0</v>
      </c>
      <c r="Q30" s="201">
        <v>0</v>
      </c>
      <c r="R30" s="207"/>
      <c r="S30" s="191"/>
      <c r="T30" s="191"/>
      <c r="U30" s="191"/>
      <c r="V30" s="191"/>
      <c r="W30" s="191"/>
      <c r="X30" s="191"/>
      <c r="Y30" s="191"/>
      <c r="Z30" s="191"/>
      <c r="AA30" s="191"/>
      <c r="AB30" s="191"/>
      <c r="AC30" s="191"/>
      <c r="AD30" s="191"/>
      <c r="AE30" s="191"/>
    </row>
    <row r="31" spans="1:31" s="210" customFormat="1" ht="39.75" customHeight="1" x14ac:dyDescent="0.25">
      <c r="A31" s="208" t="s">
        <v>141</v>
      </c>
      <c r="B31" s="107">
        <f t="shared" si="6"/>
        <v>0</v>
      </c>
      <c r="C31" s="481"/>
      <c r="D31" s="201">
        <v>0</v>
      </c>
      <c r="E31" s="201">
        <v>0</v>
      </c>
      <c r="F31" s="201">
        <v>0</v>
      </c>
      <c r="G31" s="201">
        <v>0</v>
      </c>
      <c r="H31" s="201">
        <v>0</v>
      </c>
      <c r="I31" s="201">
        <v>0</v>
      </c>
      <c r="J31" s="201">
        <v>0</v>
      </c>
      <c r="K31" s="201">
        <v>0</v>
      </c>
      <c r="L31" s="201">
        <v>0</v>
      </c>
      <c r="M31" s="201">
        <v>0</v>
      </c>
      <c r="N31" s="201">
        <v>0</v>
      </c>
      <c r="O31" s="201">
        <v>0</v>
      </c>
      <c r="P31" s="201">
        <v>0</v>
      </c>
      <c r="Q31" s="201">
        <v>0</v>
      </c>
      <c r="R31" s="209"/>
      <c r="S31" s="209"/>
      <c r="T31" s="209"/>
      <c r="U31" s="209"/>
      <c r="V31" s="209"/>
      <c r="W31" s="209"/>
      <c r="X31" s="209"/>
      <c r="Y31" s="209"/>
      <c r="Z31" s="209"/>
      <c r="AA31" s="209"/>
      <c r="AB31" s="209"/>
      <c r="AC31" s="209"/>
      <c r="AD31" s="209"/>
      <c r="AE31" s="209"/>
    </row>
    <row r="32" spans="1:31" s="215" customFormat="1" ht="26.25" customHeight="1" x14ac:dyDescent="0.3">
      <c r="A32" s="211" t="s">
        <v>142</v>
      </c>
      <c r="B32" s="107">
        <f>SUM(D32:Q32)</f>
        <v>0</v>
      </c>
      <c r="C32" s="481"/>
      <c r="D32" s="212">
        <f>D8+D11+D14+D17+D20+SUM(D23:D31)</f>
        <v>0</v>
      </c>
      <c r="E32" s="212">
        <f>E8+E11+E14+E17+E20+SUM(E23:E31)</f>
        <v>0</v>
      </c>
      <c r="F32" s="212">
        <f>F8+F11+F14+F17+F20+SUM(F23:F31)</f>
        <v>0</v>
      </c>
      <c r="G32" s="212">
        <f>G8+G11+G14+G17+G20+SUM(G23:G31)</f>
        <v>0</v>
      </c>
      <c r="H32" s="212">
        <f>H8+H11+H14+H17+H20+SUM(H23:H31)</f>
        <v>0</v>
      </c>
      <c r="I32" s="212">
        <f>I8+I11+I14+I17+I20+SUM(I23:I31)</f>
        <v>0</v>
      </c>
      <c r="J32" s="212">
        <f>J8+J11+J14+J17+J20+SUM(J23:J31)</f>
        <v>0</v>
      </c>
      <c r="K32" s="212">
        <f>K8+K11+K14+K17+K20+SUM(K23:K31)</f>
        <v>0</v>
      </c>
      <c r="L32" s="212">
        <f>L8+L11+L14+L17+L20+SUM(L23:L31)</f>
        <v>0</v>
      </c>
      <c r="M32" s="212">
        <f>M8+M11+M14+M17+M20+SUM(M23:M31)</f>
        <v>0</v>
      </c>
      <c r="N32" s="212">
        <f>N8+N11+N14+N17+N20+SUM(N23:N31)</f>
        <v>0</v>
      </c>
      <c r="O32" s="212">
        <f>O8+O11+O14+O17+O20+SUM(O23:O31)</f>
        <v>0</v>
      </c>
      <c r="P32" s="212">
        <f>P8+P11+P14+P17+P20+SUM(P23:P31)</f>
        <v>0</v>
      </c>
      <c r="Q32" s="212">
        <f>Q8+Q11+Q14+Q17+Q20+SUM(Q23:Q31)</f>
        <v>0</v>
      </c>
      <c r="R32" s="213"/>
      <c r="S32" s="214"/>
      <c r="T32" s="214"/>
      <c r="U32" s="214"/>
      <c r="V32" s="214"/>
      <c r="W32" s="214"/>
      <c r="X32" s="214"/>
      <c r="Y32" s="214"/>
      <c r="Z32" s="214"/>
      <c r="AA32" s="214"/>
      <c r="AB32" s="214"/>
      <c r="AC32" s="214"/>
      <c r="AD32" s="214"/>
      <c r="AE32" s="214"/>
    </row>
    <row r="33" spans="1:31" s="103" customFormat="1" ht="14.25" customHeight="1" x14ac:dyDescent="0.25">
      <c r="A33" s="216" t="s">
        <v>143</v>
      </c>
      <c r="B33" s="107"/>
      <c r="C33" s="481"/>
      <c r="D33" s="107"/>
      <c r="E33" s="107"/>
      <c r="F33" s="107"/>
      <c r="G33" s="107"/>
      <c r="H33" s="107"/>
      <c r="I33" s="107"/>
      <c r="J33" s="107"/>
      <c r="K33" s="107"/>
      <c r="L33" s="107"/>
      <c r="M33" s="107"/>
      <c r="N33" s="107"/>
      <c r="O33" s="107"/>
      <c r="P33" s="107"/>
      <c r="Q33" s="107"/>
      <c r="R33" s="141"/>
      <c r="S33" s="122"/>
      <c r="T33" s="122"/>
      <c r="U33" s="122"/>
      <c r="V33" s="122"/>
      <c r="W33" s="122"/>
      <c r="X33" s="122"/>
      <c r="Y33" s="122"/>
      <c r="Z33" s="122"/>
      <c r="AA33" s="122"/>
      <c r="AB33" s="122"/>
      <c r="AC33" s="122"/>
      <c r="AD33" s="122"/>
      <c r="AE33" s="122"/>
    </row>
    <row r="34" spans="1:31" s="109" customFormat="1" ht="26.4" x14ac:dyDescent="0.25">
      <c r="A34" s="198" t="s">
        <v>144</v>
      </c>
      <c r="B34" s="107">
        <f>SUM(D34:Q34)</f>
        <v>0</v>
      </c>
      <c r="C34" s="481"/>
      <c r="D34" s="150">
        <f t="shared" ref="D34:Q34" si="7">D35*D36+D37*D38</f>
        <v>0</v>
      </c>
      <c r="E34" s="150">
        <f t="shared" si="7"/>
        <v>0</v>
      </c>
      <c r="F34" s="150">
        <f t="shared" si="7"/>
        <v>0</v>
      </c>
      <c r="G34" s="150">
        <f t="shared" si="7"/>
        <v>0</v>
      </c>
      <c r="H34" s="150">
        <f t="shared" si="7"/>
        <v>0</v>
      </c>
      <c r="I34" s="150">
        <f t="shared" si="7"/>
        <v>0</v>
      </c>
      <c r="J34" s="150">
        <f t="shared" si="7"/>
        <v>0</v>
      </c>
      <c r="K34" s="150">
        <f t="shared" si="7"/>
        <v>0</v>
      </c>
      <c r="L34" s="150">
        <f t="shared" si="7"/>
        <v>0</v>
      </c>
      <c r="M34" s="150">
        <f t="shared" si="7"/>
        <v>0</v>
      </c>
      <c r="N34" s="150">
        <f t="shared" si="7"/>
        <v>0</v>
      </c>
      <c r="O34" s="150">
        <f t="shared" si="7"/>
        <v>0</v>
      </c>
      <c r="P34" s="150">
        <f t="shared" si="7"/>
        <v>0</v>
      </c>
      <c r="Q34" s="150">
        <f t="shared" si="7"/>
        <v>0</v>
      </c>
      <c r="R34" s="140"/>
      <c r="S34" s="191"/>
      <c r="T34" s="191"/>
      <c r="U34" s="191"/>
      <c r="V34" s="191"/>
      <c r="W34" s="191"/>
      <c r="X34" s="191"/>
      <c r="Y34" s="191"/>
      <c r="Z34" s="191"/>
      <c r="AA34" s="191"/>
      <c r="AB34" s="191"/>
      <c r="AC34" s="191"/>
      <c r="AD34" s="191"/>
      <c r="AE34" s="191"/>
    </row>
    <row r="35" spans="1:31" s="203" customFormat="1" ht="10.199999999999999" x14ac:dyDescent="0.2">
      <c r="A35" s="199" t="s">
        <v>145</v>
      </c>
      <c r="B35" s="200" t="s">
        <v>131</v>
      </c>
      <c r="C35" s="481"/>
      <c r="D35" s="201">
        <v>0</v>
      </c>
      <c r="E35" s="201">
        <v>0</v>
      </c>
      <c r="F35" s="201">
        <v>0</v>
      </c>
      <c r="G35" s="201">
        <v>0</v>
      </c>
      <c r="H35" s="201">
        <v>0</v>
      </c>
      <c r="I35" s="201">
        <v>0</v>
      </c>
      <c r="J35" s="201">
        <v>0</v>
      </c>
      <c r="K35" s="201">
        <v>0</v>
      </c>
      <c r="L35" s="201">
        <v>0</v>
      </c>
      <c r="M35" s="201">
        <v>0</v>
      </c>
      <c r="N35" s="201">
        <v>0</v>
      </c>
      <c r="O35" s="201">
        <v>0</v>
      </c>
      <c r="P35" s="201">
        <v>0</v>
      </c>
      <c r="Q35" s="201">
        <v>0</v>
      </c>
      <c r="R35" s="202"/>
      <c r="S35" s="202"/>
      <c r="T35" s="202"/>
      <c r="U35" s="202"/>
      <c r="V35" s="202"/>
      <c r="W35" s="202"/>
      <c r="X35" s="202"/>
      <c r="Y35" s="202"/>
      <c r="Z35" s="202"/>
      <c r="AA35" s="202"/>
      <c r="AB35" s="202"/>
      <c r="AC35" s="202"/>
      <c r="AD35" s="202"/>
      <c r="AE35" s="202"/>
    </row>
    <row r="36" spans="1:31" s="203" customFormat="1" ht="10.199999999999999" x14ac:dyDescent="0.2">
      <c r="A36" s="199" t="s">
        <v>146</v>
      </c>
      <c r="B36" s="200" t="s">
        <v>131</v>
      </c>
      <c r="C36" s="481"/>
      <c r="D36" s="201">
        <v>0</v>
      </c>
      <c r="E36" s="201">
        <v>0</v>
      </c>
      <c r="F36" s="201">
        <v>0</v>
      </c>
      <c r="G36" s="201">
        <v>0</v>
      </c>
      <c r="H36" s="201">
        <v>0</v>
      </c>
      <c r="I36" s="201">
        <v>0</v>
      </c>
      <c r="J36" s="201">
        <v>0</v>
      </c>
      <c r="K36" s="201">
        <v>0</v>
      </c>
      <c r="L36" s="201">
        <v>0</v>
      </c>
      <c r="M36" s="201">
        <v>0</v>
      </c>
      <c r="N36" s="201">
        <v>0</v>
      </c>
      <c r="O36" s="201">
        <v>0</v>
      </c>
      <c r="P36" s="201">
        <v>0</v>
      </c>
      <c r="Q36" s="201">
        <v>0</v>
      </c>
      <c r="R36" s="202"/>
      <c r="S36" s="202"/>
      <c r="T36" s="202"/>
      <c r="U36" s="202"/>
      <c r="V36" s="202"/>
      <c r="W36" s="202"/>
      <c r="X36" s="202"/>
      <c r="Y36" s="202"/>
      <c r="Z36" s="202"/>
      <c r="AA36" s="202"/>
      <c r="AB36" s="202"/>
      <c r="AC36" s="202"/>
      <c r="AD36" s="202"/>
      <c r="AE36" s="202"/>
    </row>
    <row r="37" spans="1:31" s="203" customFormat="1" ht="10.199999999999999" x14ac:dyDescent="0.2">
      <c r="A37" s="199" t="s">
        <v>147</v>
      </c>
      <c r="B37" s="200" t="s">
        <v>131</v>
      </c>
      <c r="C37" s="481"/>
      <c r="D37" s="201">
        <v>0</v>
      </c>
      <c r="E37" s="201">
        <v>0</v>
      </c>
      <c r="F37" s="201">
        <v>0</v>
      </c>
      <c r="G37" s="201">
        <v>0</v>
      </c>
      <c r="H37" s="201">
        <v>0</v>
      </c>
      <c r="I37" s="201">
        <v>0</v>
      </c>
      <c r="J37" s="201">
        <v>0</v>
      </c>
      <c r="K37" s="201">
        <v>0</v>
      </c>
      <c r="L37" s="201">
        <v>0</v>
      </c>
      <c r="M37" s="201">
        <v>0</v>
      </c>
      <c r="N37" s="201">
        <v>0</v>
      </c>
      <c r="O37" s="201">
        <v>0</v>
      </c>
      <c r="P37" s="201">
        <v>0</v>
      </c>
      <c r="Q37" s="201">
        <v>0</v>
      </c>
      <c r="R37" s="202"/>
      <c r="S37" s="202"/>
      <c r="T37" s="202"/>
      <c r="U37" s="202"/>
      <c r="V37" s="202"/>
      <c r="W37" s="202"/>
      <c r="X37" s="202"/>
      <c r="Y37" s="202"/>
      <c r="Z37" s="202"/>
      <c r="AA37" s="202"/>
      <c r="AB37" s="202"/>
      <c r="AC37" s="202"/>
      <c r="AD37" s="202"/>
      <c r="AE37" s="202"/>
    </row>
    <row r="38" spans="1:31" s="203" customFormat="1" ht="10.199999999999999" x14ac:dyDescent="0.2">
      <c r="A38" s="199" t="s">
        <v>148</v>
      </c>
      <c r="B38" s="200" t="s">
        <v>131</v>
      </c>
      <c r="C38" s="481"/>
      <c r="D38" s="201">
        <v>0</v>
      </c>
      <c r="E38" s="201">
        <v>0</v>
      </c>
      <c r="F38" s="201">
        <v>0</v>
      </c>
      <c r="G38" s="201">
        <v>0</v>
      </c>
      <c r="H38" s="201">
        <v>0</v>
      </c>
      <c r="I38" s="201">
        <v>0</v>
      </c>
      <c r="J38" s="201">
        <v>0</v>
      </c>
      <c r="K38" s="201">
        <v>0</v>
      </c>
      <c r="L38" s="201">
        <v>0</v>
      </c>
      <c r="M38" s="201">
        <v>0</v>
      </c>
      <c r="N38" s="201">
        <v>0</v>
      </c>
      <c r="O38" s="201">
        <v>0</v>
      </c>
      <c r="P38" s="201">
        <v>0</v>
      </c>
      <c r="Q38" s="201">
        <v>0</v>
      </c>
      <c r="R38" s="202"/>
      <c r="S38" s="202"/>
      <c r="T38" s="202"/>
      <c r="U38" s="202"/>
      <c r="V38" s="202"/>
      <c r="W38" s="202"/>
      <c r="X38" s="202"/>
      <c r="Y38" s="202"/>
      <c r="Z38" s="202"/>
      <c r="AA38" s="202"/>
      <c r="AB38" s="202"/>
      <c r="AC38" s="202"/>
      <c r="AD38" s="202"/>
      <c r="AE38" s="202"/>
    </row>
    <row r="39" spans="1:31" s="109" customFormat="1" x14ac:dyDescent="0.25">
      <c r="A39" s="198" t="s">
        <v>339</v>
      </c>
      <c r="B39" s="107">
        <f>SUM(D39:Q39)</f>
        <v>0</v>
      </c>
      <c r="C39" s="481"/>
      <c r="D39" s="150">
        <f t="shared" ref="D39:Q39" si="8">D40*D41</f>
        <v>0</v>
      </c>
      <c r="E39" s="150">
        <f t="shared" si="8"/>
        <v>0</v>
      </c>
      <c r="F39" s="150">
        <f t="shared" si="8"/>
        <v>0</v>
      </c>
      <c r="G39" s="150">
        <f t="shared" si="8"/>
        <v>0</v>
      </c>
      <c r="H39" s="150">
        <f t="shared" si="8"/>
        <v>0</v>
      </c>
      <c r="I39" s="150">
        <f t="shared" si="8"/>
        <v>0</v>
      </c>
      <c r="J39" s="150">
        <f t="shared" si="8"/>
        <v>0</v>
      </c>
      <c r="K39" s="150">
        <f t="shared" si="8"/>
        <v>0</v>
      </c>
      <c r="L39" s="150">
        <f t="shared" si="8"/>
        <v>0</v>
      </c>
      <c r="M39" s="150">
        <f t="shared" si="8"/>
        <v>0</v>
      </c>
      <c r="N39" s="150">
        <f t="shared" si="8"/>
        <v>0</v>
      </c>
      <c r="O39" s="150">
        <f t="shared" si="8"/>
        <v>0</v>
      </c>
      <c r="P39" s="150">
        <f t="shared" si="8"/>
        <v>0</v>
      </c>
      <c r="Q39" s="150">
        <f t="shared" si="8"/>
        <v>0</v>
      </c>
      <c r="R39" s="140"/>
      <c r="S39" s="191"/>
      <c r="T39" s="191"/>
      <c r="U39" s="191"/>
      <c r="V39" s="191"/>
      <c r="W39" s="191"/>
      <c r="X39" s="191"/>
      <c r="Y39" s="191"/>
      <c r="Z39" s="191"/>
      <c r="AA39" s="191"/>
      <c r="AB39" s="191"/>
      <c r="AC39" s="191"/>
      <c r="AD39" s="191"/>
      <c r="AE39" s="191"/>
    </row>
    <row r="40" spans="1:31" s="203" customFormat="1" ht="10.199999999999999" x14ac:dyDescent="0.2">
      <c r="A40" s="199" t="s">
        <v>340</v>
      </c>
      <c r="B40" s="200" t="s">
        <v>131</v>
      </c>
      <c r="C40" s="481"/>
      <c r="D40" s="201">
        <v>0</v>
      </c>
      <c r="E40" s="201">
        <v>0</v>
      </c>
      <c r="F40" s="201">
        <v>0</v>
      </c>
      <c r="G40" s="201">
        <v>0</v>
      </c>
      <c r="H40" s="201">
        <v>0</v>
      </c>
      <c r="I40" s="201">
        <v>0</v>
      </c>
      <c r="J40" s="201">
        <v>0</v>
      </c>
      <c r="K40" s="201">
        <v>0</v>
      </c>
      <c r="L40" s="201">
        <v>0</v>
      </c>
      <c r="M40" s="201">
        <v>0</v>
      </c>
      <c r="N40" s="201">
        <v>0</v>
      </c>
      <c r="O40" s="201">
        <v>0</v>
      </c>
      <c r="P40" s="201">
        <v>0</v>
      </c>
      <c r="Q40" s="201">
        <v>0</v>
      </c>
      <c r="R40" s="202"/>
      <c r="S40" s="202"/>
      <c r="T40" s="202"/>
      <c r="U40" s="202"/>
      <c r="V40" s="202"/>
      <c r="W40" s="202"/>
      <c r="X40" s="202"/>
      <c r="Y40" s="202"/>
      <c r="Z40" s="202"/>
      <c r="AA40" s="202"/>
      <c r="AB40" s="202"/>
      <c r="AC40" s="202"/>
      <c r="AD40" s="202"/>
      <c r="AE40" s="202"/>
    </row>
    <row r="41" spans="1:31" s="203" customFormat="1" ht="10.199999999999999" x14ac:dyDescent="0.2">
      <c r="A41" s="199" t="s">
        <v>149</v>
      </c>
      <c r="B41" s="200" t="s">
        <v>131</v>
      </c>
      <c r="C41" s="481"/>
      <c r="D41" s="201">
        <v>0</v>
      </c>
      <c r="E41" s="201">
        <v>0</v>
      </c>
      <c r="F41" s="201">
        <v>0</v>
      </c>
      <c r="G41" s="201">
        <v>0</v>
      </c>
      <c r="H41" s="201">
        <v>0</v>
      </c>
      <c r="I41" s="201">
        <v>0</v>
      </c>
      <c r="J41" s="201">
        <v>0</v>
      </c>
      <c r="K41" s="201">
        <v>0</v>
      </c>
      <c r="L41" s="201">
        <v>0</v>
      </c>
      <c r="M41" s="201">
        <v>0</v>
      </c>
      <c r="N41" s="201">
        <v>0</v>
      </c>
      <c r="O41" s="201">
        <v>0</v>
      </c>
      <c r="P41" s="201">
        <v>0</v>
      </c>
      <c r="Q41" s="201">
        <v>0</v>
      </c>
      <c r="R41" s="202"/>
      <c r="S41" s="202"/>
      <c r="T41" s="202"/>
      <c r="U41" s="202"/>
      <c r="V41" s="202"/>
      <c r="W41" s="202"/>
      <c r="X41" s="202"/>
      <c r="Y41" s="202"/>
      <c r="Z41" s="202"/>
      <c r="AA41" s="202"/>
      <c r="AB41" s="202"/>
      <c r="AC41" s="202"/>
      <c r="AD41" s="202"/>
      <c r="AE41" s="202"/>
    </row>
    <row r="42" spans="1:31" s="109" customFormat="1" ht="26.4" x14ac:dyDescent="0.25">
      <c r="A42" s="198" t="s">
        <v>150</v>
      </c>
      <c r="B42" s="107">
        <f>SUM(D42:Q42)</f>
        <v>0</v>
      </c>
      <c r="C42" s="481"/>
      <c r="D42" s="201">
        <v>0</v>
      </c>
      <c r="E42" s="201">
        <v>0</v>
      </c>
      <c r="F42" s="201">
        <v>0</v>
      </c>
      <c r="G42" s="201">
        <v>0</v>
      </c>
      <c r="H42" s="201">
        <v>0</v>
      </c>
      <c r="I42" s="201">
        <v>0</v>
      </c>
      <c r="J42" s="201">
        <v>0</v>
      </c>
      <c r="K42" s="201">
        <v>0</v>
      </c>
      <c r="L42" s="201">
        <v>0</v>
      </c>
      <c r="M42" s="201">
        <v>0</v>
      </c>
      <c r="N42" s="201">
        <v>0</v>
      </c>
      <c r="O42" s="201">
        <v>0</v>
      </c>
      <c r="P42" s="201">
        <v>0</v>
      </c>
      <c r="Q42" s="201">
        <v>0</v>
      </c>
      <c r="R42" s="140"/>
      <c r="S42" s="191"/>
      <c r="T42" s="191"/>
      <c r="U42" s="191"/>
      <c r="V42" s="191"/>
      <c r="W42" s="191"/>
      <c r="X42" s="191"/>
      <c r="Y42" s="191"/>
      <c r="Z42" s="191"/>
      <c r="AA42" s="191"/>
      <c r="AB42" s="191"/>
      <c r="AC42" s="191"/>
      <c r="AD42" s="191"/>
      <c r="AE42" s="191"/>
    </row>
    <row r="43" spans="1:31" s="109" customFormat="1" x14ac:dyDescent="0.25">
      <c r="A43" s="198" t="s">
        <v>151</v>
      </c>
      <c r="B43" s="107">
        <f>SUM(D43:Q43)</f>
        <v>0</v>
      </c>
      <c r="C43" s="481"/>
      <c r="D43" s="150">
        <f t="shared" ref="D43:Q43" si="9">D44*D45</f>
        <v>0</v>
      </c>
      <c r="E43" s="150">
        <f t="shared" si="9"/>
        <v>0</v>
      </c>
      <c r="F43" s="150">
        <f t="shared" si="9"/>
        <v>0</v>
      </c>
      <c r="G43" s="150">
        <f t="shared" si="9"/>
        <v>0</v>
      </c>
      <c r="H43" s="150">
        <f t="shared" si="9"/>
        <v>0</v>
      </c>
      <c r="I43" s="150">
        <f t="shared" si="9"/>
        <v>0</v>
      </c>
      <c r="J43" s="150">
        <f t="shared" si="9"/>
        <v>0</v>
      </c>
      <c r="K43" s="150">
        <f t="shared" si="9"/>
        <v>0</v>
      </c>
      <c r="L43" s="150">
        <f t="shared" si="9"/>
        <v>0</v>
      </c>
      <c r="M43" s="150">
        <f t="shared" si="9"/>
        <v>0</v>
      </c>
      <c r="N43" s="150">
        <f t="shared" si="9"/>
        <v>0</v>
      </c>
      <c r="O43" s="150">
        <f t="shared" si="9"/>
        <v>0</v>
      </c>
      <c r="P43" s="150">
        <f t="shared" si="9"/>
        <v>0</v>
      </c>
      <c r="Q43" s="150">
        <f t="shared" si="9"/>
        <v>0</v>
      </c>
      <c r="R43" s="140"/>
      <c r="S43" s="191"/>
      <c r="T43" s="191"/>
      <c r="U43" s="191"/>
      <c r="V43" s="191"/>
      <c r="W43" s="191"/>
      <c r="X43" s="191"/>
      <c r="Y43" s="191"/>
      <c r="Z43" s="191"/>
      <c r="AA43" s="191"/>
      <c r="AB43" s="191"/>
      <c r="AC43" s="191"/>
      <c r="AD43" s="191"/>
      <c r="AE43" s="191"/>
    </row>
    <row r="44" spans="1:31" s="203" customFormat="1" ht="10.199999999999999" x14ac:dyDescent="0.2">
      <c r="A44" s="199" t="s">
        <v>152</v>
      </c>
      <c r="B44" s="200" t="s">
        <v>131</v>
      </c>
      <c r="C44" s="481"/>
      <c r="D44" s="201">
        <v>0</v>
      </c>
      <c r="E44" s="201">
        <v>0</v>
      </c>
      <c r="F44" s="201">
        <v>0</v>
      </c>
      <c r="G44" s="201">
        <v>0</v>
      </c>
      <c r="H44" s="201">
        <v>0</v>
      </c>
      <c r="I44" s="201">
        <v>0</v>
      </c>
      <c r="J44" s="201">
        <v>0</v>
      </c>
      <c r="K44" s="201">
        <v>0</v>
      </c>
      <c r="L44" s="201">
        <v>0</v>
      </c>
      <c r="M44" s="201">
        <v>0</v>
      </c>
      <c r="N44" s="201">
        <v>0</v>
      </c>
      <c r="O44" s="201">
        <v>0</v>
      </c>
      <c r="P44" s="201">
        <v>0</v>
      </c>
      <c r="Q44" s="201">
        <v>0</v>
      </c>
      <c r="R44" s="202"/>
      <c r="S44" s="202"/>
      <c r="T44" s="202"/>
      <c r="U44" s="202"/>
      <c r="V44" s="202"/>
      <c r="W44" s="202"/>
      <c r="X44" s="202"/>
      <c r="Y44" s="202"/>
      <c r="Z44" s="202"/>
      <c r="AA44" s="202"/>
      <c r="AB44" s="202"/>
      <c r="AC44" s="202"/>
      <c r="AD44" s="202"/>
      <c r="AE44" s="202"/>
    </row>
    <row r="45" spans="1:31" s="203" customFormat="1" ht="10.199999999999999" x14ac:dyDescent="0.2">
      <c r="A45" s="199" t="s">
        <v>153</v>
      </c>
      <c r="B45" s="200" t="s">
        <v>131</v>
      </c>
      <c r="C45" s="481"/>
      <c r="D45" s="201">
        <v>0</v>
      </c>
      <c r="E45" s="201">
        <v>0</v>
      </c>
      <c r="F45" s="201">
        <v>0</v>
      </c>
      <c r="G45" s="201">
        <v>0</v>
      </c>
      <c r="H45" s="201">
        <v>0</v>
      </c>
      <c r="I45" s="201">
        <v>0</v>
      </c>
      <c r="J45" s="201">
        <v>0</v>
      </c>
      <c r="K45" s="201">
        <v>0</v>
      </c>
      <c r="L45" s="201">
        <v>0</v>
      </c>
      <c r="M45" s="201">
        <v>0</v>
      </c>
      <c r="N45" s="201">
        <v>0</v>
      </c>
      <c r="O45" s="201">
        <v>0</v>
      </c>
      <c r="P45" s="201">
        <v>0</v>
      </c>
      <c r="Q45" s="201">
        <v>0</v>
      </c>
      <c r="R45" s="202"/>
      <c r="S45" s="202"/>
      <c r="T45" s="202"/>
      <c r="U45" s="202"/>
      <c r="V45" s="202"/>
      <c r="W45" s="202"/>
      <c r="X45" s="202"/>
      <c r="Y45" s="202"/>
      <c r="Z45" s="202"/>
      <c r="AA45" s="202"/>
      <c r="AB45" s="202"/>
      <c r="AC45" s="202"/>
      <c r="AD45" s="202"/>
      <c r="AE45" s="202"/>
    </row>
    <row r="46" spans="1:31" s="109" customFormat="1" x14ac:dyDescent="0.25">
      <c r="A46" s="198" t="s">
        <v>154</v>
      </c>
      <c r="B46" s="107">
        <f>SUM(D46:Q46)</f>
        <v>0</v>
      </c>
      <c r="C46" s="481"/>
      <c r="D46" s="150">
        <f t="shared" ref="D46:Q46" si="10">D47*D48</f>
        <v>0</v>
      </c>
      <c r="E46" s="150">
        <f t="shared" si="10"/>
        <v>0</v>
      </c>
      <c r="F46" s="150">
        <f t="shared" si="10"/>
        <v>0</v>
      </c>
      <c r="G46" s="150">
        <f t="shared" si="10"/>
        <v>0</v>
      </c>
      <c r="H46" s="150">
        <f t="shared" si="10"/>
        <v>0</v>
      </c>
      <c r="I46" s="150">
        <f t="shared" si="10"/>
        <v>0</v>
      </c>
      <c r="J46" s="150">
        <f t="shared" si="10"/>
        <v>0</v>
      </c>
      <c r="K46" s="150">
        <f t="shared" si="10"/>
        <v>0</v>
      </c>
      <c r="L46" s="150">
        <f t="shared" si="10"/>
        <v>0</v>
      </c>
      <c r="M46" s="150">
        <f t="shared" si="10"/>
        <v>0</v>
      </c>
      <c r="N46" s="150">
        <f t="shared" si="10"/>
        <v>0</v>
      </c>
      <c r="O46" s="150">
        <f t="shared" si="10"/>
        <v>0</v>
      </c>
      <c r="P46" s="150">
        <f t="shared" si="10"/>
        <v>0</v>
      </c>
      <c r="Q46" s="150">
        <f t="shared" si="10"/>
        <v>0</v>
      </c>
      <c r="R46" s="140"/>
      <c r="S46" s="191"/>
      <c r="T46" s="191"/>
      <c r="U46" s="191"/>
      <c r="V46" s="191"/>
      <c r="W46" s="191"/>
      <c r="X46" s="191"/>
      <c r="Y46" s="191"/>
      <c r="Z46" s="191"/>
      <c r="AA46" s="191"/>
      <c r="AB46" s="191"/>
      <c r="AC46" s="191"/>
      <c r="AD46" s="191"/>
      <c r="AE46" s="191"/>
    </row>
    <row r="47" spans="1:31" s="203" customFormat="1" ht="10.199999999999999" x14ac:dyDescent="0.2">
      <c r="A47" s="199" t="s">
        <v>152</v>
      </c>
      <c r="B47" s="200" t="s">
        <v>131</v>
      </c>
      <c r="C47" s="481"/>
      <c r="D47" s="201">
        <v>0</v>
      </c>
      <c r="E47" s="201">
        <v>0</v>
      </c>
      <c r="F47" s="201">
        <v>0</v>
      </c>
      <c r="G47" s="201">
        <v>0</v>
      </c>
      <c r="H47" s="201">
        <v>0</v>
      </c>
      <c r="I47" s="201">
        <v>0</v>
      </c>
      <c r="J47" s="201">
        <v>0</v>
      </c>
      <c r="K47" s="201">
        <v>0</v>
      </c>
      <c r="L47" s="201">
        <v>0</v>
      </c>
      <c r="M47" s="201">
        <v>0</v>
      </c>
      <c r="N47" s="201">
        <v>0</v>
      </c>
      <c r="O47" s="201">
        <v>0</v>
      </c>
      <c r="P47" s="201">
        <v>0</v>
      </c>
      <c r="Q47" s="201">
        <v>0</v>
      </c>
      <c r="R47" s="202"/>
      <c r="S47" s="202"/>
      <c r="T47" s="202"/>
      <c r="U47" s="202"/>
      <c r="V47" s="202"/>
      <c r="W47" s="202"/>
      <c r="X47" s="202"/>
      <c r="Y47" s="202"/>
      <c r="Z47" s="202"/>
      <c r="AA47" s="202"/>
      <c r="AB47" s="202"/>
      <c r="AC47" s="202"/>
      <c r="AD47" s="202"/>
      <c r="AE47" s="202"/>
    </row>
    <row r="48" spans="1:31" s="203" customFormat="1" ht="10.199999999999999" x14ac:dyDescent="0.2">
      <c r="A48" s="199" t="s">
        <v>153</v>
      </c>
      <c r="B48" s="200" t="s">
        <v>131</v>
      </c>
      <c r="C48" s="481"/>
      <c r="D48" s="201">
        <v>0</v>
      </c>
      <c r="E48" s="201">
        <v>0</v>
      </c>
      <c r="F48" s="201">
        <v>0</v>
      </c>
      <c r="G48" s="201">
        <v>0</v>
      </c>
      <c r="H48" s="201">
        <v>0</v>
      </c>
      <c r="I48" s="201">
        <v>0</v>
      </c>
      <c r="J48" s="201">
        <v>0</v>
      </c>
      <c r="K48" s="201">
        <v>0</v>
      </c>
      <c r="L48" s="201">
        <v>0</v>
      </c>
      <c r="M48" s="201">
        <v>0</v>
      </c>
      <c r="N48" s="201">
        <v>0</v>
      </c>
      <c r="O48" s="201">
        <v>0</v>
      </c>
      <c r="P48" s="201">
        <v>0</v>
      </c>
      <c r="Q48" s="201">
        <v>0</v>
      </c>
      <c r="R48" s="202"/>
      <c r="S48" s="202"/>
      <c r="T48" s="202"/>
      <c r="U48" s="202"/>
      <c r="V48" s="202"/>
      <c r="W48" s="202"/>
      <c r="X48" s="202"/>
      <c r="Y48" s="202"/>
      <c r="Z48" s="202"/>
      <c r="AA48" s="202"/>
      <c r="AB48" s="202"/>
      <c r="AC48" s="202"/>
      <c r="AD48" s="202"/>
      <c r="AE48" s="202"/>
    </row>
    <row r="49" spans="1:31" s="109" customFormat="1" x14ac:dyDescent="0.25">
      <c r="A49" s="198" t="s">
        <v>155</v>
      </c>
      <c r="B49" s="107">
        <f>SUM(D49:Q49)</f>
        <v>0</v>
      </c>
      <c r="C49" s="481"/>
      <c r="D49" s="150">
        <f t="shared" ref="D49:Q49" si="11">D50*D51</f>
        <v>0</v>
      </c>
      <c r="E49" s="150">
        <f t="shared" si="11"/>
        <v>0</v>
      </c>
      <c r="F49" s="150">
        <f t="shared" si="11"/>
        <v>0</v>
      </c>
      <c r="G49" s="150">
        <f t="shared" si="11"/>
        <v>0</v>
      </c>
      <c r="H49" s="150">
        <f t="shared" si="11"/>
        <v>0</v>
      </c>
      <c r="I49" s="150">
        <f t="shared" si="11"/>
        <v>0</v>
      </c>
      <c r="J49" s="150">
        <f t="shared" si="11"/>
        <v>0</v>
      </c>
      <c r="K49" s="150">
        <f t="shared" si="11"/>
        <v>0</v>
      </c>
      <c r="L49" s="150">
        <f t="shared" si="11"/>
        <v>0</v>
      </c>
      <c r="M49" s="150">
        <f t="shared" si="11"/>
        <v>0</v>
      </c>
      <c r="N49" s="150">
        <f t="shared" si="11"/>
        <v>0</v>
      </c>
      <c r="O49" s="150">
        <f t="shared" si="11"/>
        <v>0</v>
      </c>
      <c r="P49" s="150">
        <f t="shared" si="11"/>
        <v>0</v>
      </c>
      <c r="Q49" s="150">
        <f t="shared" si="11"/>
        <v>0</v>
      </c>
      <c r="R49" s="140"/>
      <c r="S49" s="191"/>
      <c r="T49" s="191"/>
      <c r="U49" s="191"/>
      <c r="V49" s="191"/>
      <c r="W49" s="191"/>
      <c r="X49" s="191"/>
      <c r="Y49" s="191"/>
      <c r="Z49" s="191"/>
      <c r="AA49" s="191"/>
      <c r="AB49" s="191"/>
      <c r="AC49" s="191"/>
      <c r="AD49" s="191"/>
      <c r="AE49" s="191"/>
    </row>
    <row r="50" spans="1:31" s="203" customFormat="1" ht="10.199999999999999" x14ac:dyDescent="0.2">
      <c r="A50" s="199" t="s">
        <v>152</v>
      </c>
      <c r="B50" s="200" t="s">
        <v>131</v>
      </c>
      <c r="C50" s="481"/>
      <c r="D50" s="201">
        <v>0</v>
      </c>
      <c r="E50" s="201">
        <v>0</v>
      </c>
      <c r="F50" s="201">
        <v>0</v>
      </c>
      <c r="G50" s="201">
        <v>0</v>
      </c>
      <c r="H50" s="201">
        <v>0</v>
      </c>
      <c r="I50" s="201">
        <v>0</v>
      </c>
      <c r="J50" s="201">
        <v>0</v>
      </c>
      <c r="K50" s="201">
        <v>0</v>
      </c>
      <c r="L50" s="201">
        <v>0</v>
      </c>
      <c r="M50" s="201">
        <v>0</v>
      </c>
      <c r="N50" s="201">
        <v>0</v>
      </c>
      <c r="O50" s="201">
        <v>0</v>
      </c>
      <c r="P50" s="201">
        <v>0</v>
      </c>
      <c r="Q50" s="201">
        <v>0</v>
      </c>
      <c r="R50" s="202"/>
      <c r="S50" s="202"/>
      <c r="T50" s="202"/>
      <c r="U50" s="202"/>
      <c r="V50" s="202"/>
      <c r="W50" s="202"/>
      <c r="X50" s="202"/>
      <c r="Y50" s="202"/>
      <c r="Z50" s="202"/>
      <c r="AA50" s="202"/>
      <c r="AB50" s="202"/>
      <c r="AC50" s="202"/>
      <c r="AD50" s="202"/>
      <c r="AE50" s="202"/>
    </row>
    <row r="51" spans="1:31" s="203" customFormat="1" ht="10.199999999999999" x14ac:dyDescent="0.2">
      <c r="A51" s="199" t="s">
        <v>153</v>
      </c>
      <c r="B51" s="200" t="s">
        <v>131</v>
      </c>
      <c r="C51" s="481"/>
      <c r="D51" s="201">
        <v>0</v>
      </c>
      <c r="E51" s="201">
        <v>0</v>
      </c>
      <c r="F51" s="201">
        <v>0</v>
      </c>
      <c r="G51" s="201">
        <v>0</v>
      </c>
      <c r="H51" s="201">
        <v>0</v>
      </c>
      <c r="I51" s="201">
        <v>0</v>
      </c>
      <c r="J51" s="201">
        <v>0</v>
      </c>
      <c r="K51" s="201">
        <v>0</v>
      </c>
      <c r="L51" s="201">
        <v>0</v>
      </c>
      <c r="M51" s="201">
        <v>0</v>
      </c>
      <c r="N51" s="201">
        <v>0</v>
      </c>
      <c r="O51" s="201">
        <v>0</v>
      </c>
      <c r="P51" s="201">
        <v>0</v>
      </c>
      <c r="Q51" s="201">
        <v>0</v>
      </c>
      <c r="R51" s="202"/>
      <c r="S51" s="202"/>
      <c r="T51" s="202"/>
      <c r="U51" s="202"/>
      <c r="V51" s="202"/>
      <c r="W51" s="202"/>
      <c r="X51" s="202"/>
      <c r="Y51" s="202"/>
      <c r="Z51" s="202"/>
      <c r="AA51" s="202"/>
      <c r="AB51" s="202"/>
      <c r="AC51" s="202"/>
      <c r="AD51" s="202"/>
      <c r="AE51" s="202"/>
    </row>
    <row r="52" spans="1:31" s="109" customFormat="1" x14ac:dyDescent="0.25">
      <c r="A52" s="198" t="s">
        <v>156</v>
      </c>
      <c r="B52" s="107">
        <f>SUM(D52:Q52)</f>
        <v>0</v>
      </c>
      <c r="C52" s="481"/>
      <c r="D52" s="150">
        <f t="shared" ref="D52:Q52" si="12">D53*D54</f>
        <v>0</v>
      </c>
      <c r="E52" s="150">
        <f t="shared" si="12"/>
        <v>0</v>
      </c>
      <c r="F52" s="150">
        <f t="shared" si="12"/>
        <v>0</v>
      </c>
      <c r="G52" s="150">
        <f t="shared" si="12"/>
        <v>0</v>
      </c>
      <c r="H52" s="150">
        <f t="shared" si="12"/>
        <v>0</v>
      </c>
      <c r="I52" s="150">
        <f t="shared" si="12"/>
        <v>0</v>
      </c>
      <c r="J52" s="150">
        <f t="shared" si="12"/>
        <v>0</v>
      </c>
      <c r="K52" s="150">
        <f t="shared" si="12"/>
        <v>0</v>
      </c>
      <c r="L52" s="150">
        <f t="shared" si="12"/>
        <v>0</v>
      </c>
      <c r="M52" s="150">
        <f t="shared" si="12"/>
        <v>0</v>
      </c>
      <c r="N52" s="150">
        <f t="shared" si="12"/>
        <v>0</v>
      </c>
      <c r="O52" s="150">
        <f t="shared" si="12"/>
        <v>0</v>
      </c>
      <c r="P52" s="150">
        <f t="shared" si="12"/>
        <v>0</v>
      </c>
      <c r="Q52" s="150">
        <f t="shared" si="12"/>
        <v>0</v>
      </c>
      <c r="R52" s="140"/>
      <c r="S52" s="191"/>
      <c r="T52" s="191"/>
      <c r="U52" s="191"/>
      <c r="V52" s="191"/>
      <c r="W52" s="191"/>
      <c r="X52" s="191"/>
      <c r="Y52" s="191"/>
      <c r="Z52" s="191"/>
      <c r="AA52" s="191"/>
      <c r="AB52" s="191"/>
      <c r="AC52" s="191"/>
      <c r="AD52" s="191"/>
      <c r="AE52" s="191"/>
    </row>
    <row r="53" spans="1:31" s="203" customFormat="1" ht="10.199999999999999" x14ac:dyDescent="0.2">
      <c r="A53" s="199" t="s">
        <v>152</v>
      </c>
      <c r="B53" s="200" t="s">
        <v>131</v>
      </c>
      <c r="C53" s="481"/>
      <c r="D53" s="201">
        <v>0</v>
      </c>
      <c r="E53" s="201">
        <v>0</v>
      </c>
      <c r="F53" s="201">
        <v>0</v>
      </c>
      <c r="G53" s="201">
        <v>0</v>
      </c>
      <c r="H53" s="201">
        <v>0</v>
      </c>
      <c r="I53" s="201">
        <v>0</v>
      </c>
      <c r="J53" s="201">
        <v>0</v>
      </c>
      <c r="K53" s="201">
        <v>0</v>
      </c>
      <c r="L53" s="201">
        <v>0</v>
      </c>
      <c r="M53" s="201">
        <v>0</v>
      </c>
      <c r="N53" s="201">
        <v>0</v>
      </c>
      <c r="O53" s="201">
        <v>0</v>
      </c>
      <c r="P53" s="201">
        <v>0</v>
      </c>
      <c r="Q53" s="201">
        <v>0</v>
      </c>
      <c r="R53" s="202"/>
      <c r="S53" s="202"/>
      <c r="T53" s="202"/>
      <c r="U53" s="202"/>
      <c r="V53" s="202"/>
      <c r="W53" s="202"/>
      <c r="X53" s="202"/>
      <c r="Y53" s="202"/>
      <c r="Z53" s="202"/>
      <c r="AA53" s="202"/>
      <c r="AB53" s="202"/>
      <c r="AC53" s="202"/>
      <c r="AD53" s="202"/>
      <c r="AE53" s="202"/>
    </row>
    <row r="54" spans="1:31" s="203" customFormat="1" ht="10.199999999999999" x14ac:dyDescent="0.2">
      <c r="A54" s="199" t="s">
        <v>153</v>
      </c>
      <c r="B54" s="200" t="s">
        <v>131</v>
      </c>
      <c r="C54" s="481"/>
      <c r="D54" s="201">
        <v>0</v>
      </c>
      <c r="E54" s="201">
        <v>0</v>
      </c>
      <c r="F54" s="201">
        <v>0</v>
      </c>
      <c r="G54" s="201">
        <v>0</v>
      </c>
      <c r="H54" s="201">
        <v>0</v>
      </c>
      <c r="I54" s="201">
        <v>0</v>
      </c>
      <c r="J54" s="201">
        <v>0</v>
      </c>
      <c r="K54" s="201">
        <v>0</v>
      </c>
      <c r="L54" s="201">
        <v>0</v>
      </c>
      <c r="M54" s="201">
        <v>0</v>
      </c>
      <c r="N54" s="201">
        <v>0</v>
      </c>
      <c r="O54" s="201">
        <v>0</v>
      </c>
      <c r="P54" s="201">
        <v>0</v>
      </c>
      <c r="Q54" s="201">
        <v>0</v>
      </c>
      <c r="R54" s="202"/>
      <c r="S54" s="202"/>
      <c r="T54" s="202"/>
      <c r="U54" s="202"/>
      <c r="V54" s="202"/>
      <c r="W54" s="202"/>
      <c r="X54" s="202"/>
      <c r="Y54" s="202"/>
      <c r="Z54" s="202"/>
      <c r="AA54" s="202"/>
      <c r="AB54" s="202"/>
      <c r="AC54" s="202"/>
      <c r="AD54" s="202"/>
      <c r="AE54" s="202"/>
    </row>
    <row r="55" spans="1:31" s="103" customFormat="1" ht="16.5" customHeight="1" x14ac:dyDescent="0.25">
      <c r="A55" s="217" t="s">
        <v>157</v>
      </c>
      <c r="B55" s="107">
        <f>SUM(D55:Q55)</f>
        <v>0</v>
      </c>
      <c r="C55" s="481"/>
      <c r="D55" s="107">
        <f t="shared" ref="D55:Q55" si="13">D34+D39+D42+D43+D46+D49+D52</f>
        <v>0</v>
      </c>
      <c r="E55" s="107">
        <f t="shared" si="13"/>
        <v>0</v>
      </c>
      <c r="F55" s="107">
        <f t="shared" si="13"/>
        <v>0</v>
      </c>
      <c r="G55" s="107">
        <f t="shared" si="13"/>
        <v>0</v>
      </c>
      <c r="H55" s="107">
        <f t="shared" si="13"/>
        <v>0</v>
      </c>
      <c r="I55" s="107">
        <f t="shared" si="13"/>
        <v>0</v>
      </c>
      <c r="J55" s="107">
        <f t="shared" si="13"/>
        <v>0</v>
      </c>
      <c r="K55" s="107">
        <f t="shared" si="13"/>
        <v>0</v>
      </c>
      <c r="L55" s="107">
        <f t="shared" si="13"/>
        <v>0</v>
      </c>
      <c r="M55" s="107">
        <f t="shared" si="13"/>
        <v>0</v>
      </c>
      <c r="N55" s="107">
        <f t="shared" si="13"/>
        <v>0</v>
      </c>
      <c r="O55" s="107">
        <f t="shared" si="13"/>
        <v>0</v>
      </c>
      <c r="P55" s="107">
        <f t="shared" si="13"/>
        <v>0</v>
      </c>
      <c r="Q55" s="107">
        <f t="shared" si="13"/>
        <v>0</v>
      </c>
      <c r="R55" s="141"/>
      <c r="S55" s="122"/>
      <c r="T55" s="122"/>
      <c r="U55" s="122"/>
      <c r="V55" s="122"/>
      <c r="W55" s="122"/>
      <c r="X55" s="122"/>
      <c r="Y55" s="122"/>
      <c r="Z55" s="122"/>
      <c r="AA55" s="122"/>
      <c r="AB55" s="122"/>
      <c r="AC55" s="122"/>
      <c r="AD55" s="122"/>
      <c r="AE55" s="122"/>
    </row>
    <row r="56" spans="1:31" s="109" customFormat="1" x14ac:dyDescent="0.25">
      <c r="A56" s="198" t="s">
        <v>158</v>
      </c>
      <c r="B56" s="107">
        <f>SUM(D56:Q56)</f>
        <v>0</v>
      </c>
      <c r="C56" s="481"/>
      <c r="D56" s="150">
        <f t="shared" ref="D56:Q56" si="14">D57*D58*D59</f>
        <v>0</v>
      </c>
      <c r="E56" s="150">
        <f t="shared" si="14"/>
        <v>0</v>
      </c>
      <c r="F56" s="150">
        <f t="shared" si="14"/>
        <v>0</v>
      </c>
      <c r="G56" s="150">
        <f t="shared" si="14"/>
        <v>0</v>
      </c>
      <c r="H56" s="150">
        <f t="shared" si="14"/>
        <v>0</v>
      </c>
      <c r="I56" s="150">
        <f t="shared" si="14"/>
        <v>0</v>
      </c>
      <c r="J56" s="150">
        <f t="shared" si="14"/>
        <v>0</v>
      </c>
      <c r="K56" s="150">
        <f t="shared" si="14"/>
        <v>0</v>
      </c>
      <c r="L56" s="150">
        <f t="shared" si="14"/>
        <v>0</v>
      </c>
      <c r="M56" s="150">
        <f t="shared" si="14"/>
        <v>0</v>
      </c>
      <c r="N56" s="150">
        <f t="shared" si="14"/>
        <v>0</v>
      </c>
      <c r="O56" s="150">
        <f t="shared" si="14"/>
        <v>0</v>
      </c>
      <c r="P56" s="150">
        <f t="shared" si="14"/>
        <v>0</v>
      </c>
      <c r="Q56" s="150">
        <f t="shared" si="14"/>
        <v>0</v>
      </c>
      <c r="R56" s="140"/>
      <c r="S56" s="191"/>
      <c r="T56" s="191"/>
      <c r="U56" s="191"/>
      <c r="V56" s="191"/>
      <c r="W56" s="191"/>
      <c r="X56" s="191"/>
      <c r="Y56" s="191"/>
      <c r="Z56" s="191"/>
      <c r="AA56" s="191"/>
      <c r="AB56" s="191"/>
      <c r="AC56" s="191"/>
      <c r="AD56" s="191"/>
      <c r="AE56" s="191"/>
    </row>
    <row r="57" spans="1:31" s="203" customFormat="1" ht="10.199999999999999" x14ac:dyDescent="0.2">
      <c r="A57" s="199" t="s">
        <v>159</v>
      </c>
      <c r="B57" s="200" t="s">
        <v>131</v>
      </c>
      <c r="C57" s="481"/>
      <c r="D57" s="201">
        <v>0</v>
      </c>
      <c r="E57" s="201">
        <v>0</v>
      </c>
      <c r="F57" s="201">
        <v>0</v>
      </c>
      <c r="G57" s="201">
        <v>0</v>
      </c>
      <c r="H57" s="201">
        <v>0</v>
      </c>
      <c r="I57" s="201">
        <v>0</v>
      </c>
      <c r="J57" s="201">
        <v>0</v>
      </c>
      <c r="K57" s="201">
        <v>0</v>
      </c>
      <c r="L57" s="201">
        <v>0</v>
      </c>
      <c r="M57" s="201">
        <v>0</v>
      </c>
      <c r="N57" s="201">
        <v>0</v>
      </c>
      <c r="O57" s="201">
        <v>0</v>
      </c>
      <c r="P57" s="201">
        <v>0</v>
      </c>
      <c r="Q57" s="201">
        <v>0</v>
      </c>
      <c r="R57" s="202"/>
      <c r="S57" s="202"/>
      <c r="T57" s="202"/>
      <c r="U57" s="202"/>
      <c r="V57" s="202"/>
      <c r="W57" s="202"/>
      <c r="X57" s="202"/>
      <c r="Y57" s="202"/>
      <c r="Z57" s="202"/>
      <c r="AA57" s="202"/>
      <c r="AB57" s="202"/>
      <c r="AC57" s="202"/>
      <c r="AD57" s="202"/>
      <c r="AE57" s="202"/>
    </row>
    <row r="58" spans="1:31" s="203" customFormat="1" ht="10.199999999999999" x14ac:dyDescent="0.2">
      <c r="A58" s="199" t="s">
        <v>160</v>
      </c>
      <c r="B58" s="200" t="s">
        <v>131</v>
      </c>
      <c r="C58" s="481"/>
      <c r="D58" s="201">
        <v>0</v>
      </c>
      <c r="E58" s="201">
        <v>0</v>
      </c>
      <c r="F58" s="201">
        <v>0</v>
      </c>
      <c r="G58" s="201">
        <v>0</v>
      </c>
      <c r="H58" s="201">
        <v>0</v>
      </c>
      <c r="I58" s="201">
        <v>0</v>
      </c>
      <c r="J58" s="201">
        <v>0</v>
      </c>
      <c r="K58" s="201">
        <v>0</v>
      </c>
      <c r="L58" s="201">
        <v>0</v>
      </c>
      <c r="M58" s="201">
        <v>0</v>
      </c>
      <c r="N58" s="201">
        <v>0</v>
      </c>
      <c r="O58" s="201">
        <v>0</v>
      </c>
      <c r="P58" s="201">
        <v>0</v>
      </c>
      <c r="Q58" s="201">
        <v>0</v>
      </c>
      <c r="R58" s="202"/>
      <c r="S58" s="202"/>
      <c r="T58" s="202"/>
      <c r="U58" s="202"/>
      <c r="V58" s="202"/>
      <c r="W58" s="202"/>
      <c r="X58" s="202"/>
      <c r="Y58" s="202"/>
      <c r="Z58" s="202"/>
      <c r="AA58" s="202"/>
      <c r="AB58" s="202"/>
      <c r="AC58" s="202"/>
      <c r="AD58" s="202"/>
      <c r="AE58" s="202"/>
    </row>
    <row r="59" spans="1:31" s="203" customFormat="1" ht="10.199999999999999" x14ac:dyDescent="0.2">
      <c r="A59" s="199" t="s">
        <v>161</v>
      </c>
      <c r="B59" s="200" t="s">
        <v>131</v>
      </c>
      <c r="C59" s="481"/>
      <c r="D59" s="201">
        <v>0</v>
      </c>
      <c r="E59" s="201">
        <v>0</v>
      </c>
      <c r="F59" s="201">
        <v>0</v>
      </c>
      <c r="G59" s="201">
        <v>0</v>
      </c>
      <c r="H59" s="201">
        <v>0</v>
      </c>
      <c r="I59" s="201">
        <v>0</v>
      </c>
      <c r="J59" s="201">
        <v>0</v>
      </c>
      <c r="K59" s="201">
        <v>0</v>
      </c>
      <c r="L59" s="201">
        <v>0</v>
      </c>
      <c r="M59" s="201">
        <v>0</v>
      </c>
      <c r="N59" s="201">
        <v>0</v>
      </c>
      <c r="O59" s="201">
        <v>0</v>
      </c>
      <c r="P59" s="201">
        <v>0</v>
      </c>
      <c r="Q59" s="201">
        <v>0</v>
      </c>
      <c r="R59" s="202"/>
      <c r="S59" s="202"/>
      <c r="T59" s="202"/>
      <c r="U59" s="202"/>
      <c r="V59" s="202"/>
      <c r="W59" s="202"/>
      <c r="X59" s="202"/>
      <c r="Y59" s="202"/>
      <c r="Z59" s="202"/>
      <c r="AA59" s="202"/>
      <c r="AB59" s="202"/>
      <c r="AC59" s="202"/>
      <c r="AD59" s="202"/>
      <c r="AE59" s="202"/>
    </row>
    <row r="60" spans="1:31" s="109" customFormat="1" ht="15" customHeight="1" x14ac:dyDescent="0.25">
      <c r="A60" s="198" t="s">
        <v>162</v>
      </c>
      <c r="B60" s="107">
        <f>SUM(D60:Q60)</f>
        <v>0</v>
      </c>
      <c r="C60" s="481"/>
      <c r="D60" s="201">
        <v>0</v>
      </c>
      <c r="E60" s="201">
        <v>0</v>
      </c>
      <c r="F60" s="201">
        <v>0</v>
      </c>
      <c r="G60" s="201">
        <v>0</v>
      </c>
      <c r="H60" s="201">
        <v>0</v>
      </c>
      <c r="I60" s="201">
        <v>0</v>
      </c>
      <c r="J60" s="201">
        <v>0</v>
      </c>
      <c r="K60" s="201">
        <v>0</v>
      </c>
      <c r="L60" s="201">
        <v>0</v>
      </c>
      <c r="M60" s="201">
        <v>0</v>
      </c>
      <c r="N60" s="201">
        <v>0</v>
      </c>
      <c r="O60" s="201">
        <v>0</v>
      </c>
      <c r="P60" s="201">
        <v>0</v>
      </c>
      <c r="Q60" s="201">
        <v>0</v>
      </c>
      <c r="R60" s="140"/>
      <c r="S60" s="191"/>
      <c r="T60" s="191"/>
      <c r="U60" s="191"/>
      <c r="V60" s="191"/>
      <c r="W60" s="191"/>
      <c r="X60" s="191"/>
      <c r="Y60" s="191"/>
      <c r="Z60" s="191"/>
      <c r="AA60" s="191"/>
      <c r="AB60" s="191"/>
      <c r="AC60" s="191"/>
      <c r="AD60" s="191"/>
      <c r="AE60" s="191"/>
    </row>
    <row r="61" spans="1:31" s="103" customFormat="1" ht="15" customHeight="1" x14ac:dyDescent="0.25">
      <c r="A61" s="217" t="s">
        <v>163</v>
      </c>
      <c r="B61" s="107">
        <f>SUM(D61:Q61)</f>
        <v>0</v>
      </c>
      <c r="C61" s="481"/>
      <c r="D61" s="107">
        <f t="shared" ref="D61:Q61" si="15">D56+D60</f>
        <v>0</v>
      </c>
      <c r="E61" s="107">
        <f t="shared" si="15"/>
        <v>0</v>
      </c>
      <c r="F61" s="107">
        <f t="shared" si="15"/>
        <v>0</v>
      </c>
      <c r="G61" s="107">
        <f t="shared" si="15"/>
        <v>0</v>
      </c>
      <c r="H61" s="107">
        <f t="shared" si="15"/>
        <v>0</v>
      </c>
      <c r="I61" s="107">
        <f t="shared" si="15"/>
        <v>0</v>
      </c>
      <c r="J61" s="107">
        <f t="shared" si="15"/>
        <v>0</v>
      </c>
      <c r="K61" s="107">
        <f t="shared" si="15"/>
        <v>0</v>
      </c>
      <c r="L61" s="107">
        <f t="shared" si="15"/>
        <v>0</v>
      </c>
      <c r="M61" s="107">
        <f t="shared" si="15"/>
        <v>0</v>
      </c>
      <c r="N61" s="107">
        <f t="shared" si="15"/>
        <v>0</v>
      </c>
      <c r="O61" s="107">
        <f t="shared" si="15"/>
        <v>0</v>
      </c>
      <c r="P61" s="107">
        <f t="shared" si="15"/>
        <v>0</v>
      </c>
      <c r="Q61" s="107">
        <f t="shared" si="15"/>
        <v>0</v>
      </c>
      <c r="R61" s="141"/>
      <c r="S61" s="122"/>
      <c r="T61" s="122"/>
      <c r="U61" s="122"/>
      <c r="V61" s="122"/>
      <c r="W61" s="122"/>
      <c r="X61" s="122"/>
      <c r="Y61" s="122"/>
      <c r="Z61" s="122"/>
      <c r="AA61" s="122"/>
      <c r="AB61" s="122"/>
      <c r="AC61" s="122"/>
      <c r="AD61" s="122"/>
      <c r="AE61" s="122"/>
    </row>
    <row r="62" spans="1:31" ht="15" customHeight="1" x14ac:dyDescent="0.3">
      <c r="A62" s="198" t="s">
        <v>164</v>
      </c>
      <c r="B62" s="107">
        <f>SUM(D62:Q62)</f>
        <v>0</v>
      </c>
      <c r="C62" s="481"/>
      <c r="D62" s="150">
        <f>D63*D64</f>
        <v>0</v>
      </c>
      <c r="E62" s="150">
        <f t="shared" ref="E62:Q62" si="16">E63*E64</f>
        <v>0</v>
      </c>
      <c r="F62" s="150">
        <f t="shared" si="16"/>
        <v>0</v>
      </c>
      <c r="G62" s="150">
        <f t="shared" si="16"/>
        <v>0</v>
      </c>
      <c r="H62" s="150">
        <f t="shared" si="16"/>
        <v>0</v>
      </c>
      <c r="I62" s="150">
        <f t="shared" si="16"/>
        <v>0</v>
      </c>
      <c r="J62" s="150">
        <f t="shared" si="16"/>
        <v>0</v>
      </c>
      <c r="K62" s="150">
        <f t="shared" si="16"/>
        <v>0</v>
      </c>
      <c r="L62" s="150">
        <f t="shared" si="16"/>
        <v>0</v>
      </c>
      <c r="M62" s="150">
        <f t="shared" si="16"/>
        <v>0</v>
      </c>
      <c r="N62" s="150">
        <f t="shared" si="16"/>
        <v>0</v>
      </c>
      <c r="O62" s="150">
        <f t="shared" si="16"/>
        <v>0</v>
      </c>
      <c r="P62" s="150">
        <f t="shared" si="16"/>
        <v>0</v>
      </c>
      <c r="Q62" s="150">
        <f t="shared" si="16"/>
        <v>0</v>
      </c>
    </row>
    <row r="63" spans="1:31" s="203" customFormat="1" ht="10.199999999999999" x14ac:dyDescent="0.2">
      <c r="A63" s="199" t="s">
        <v>165</v>
      </c>
      <c r="B63" s="200" t="s">
        <v>131</v>
      </c>
      <c r="C63" s="481"/>
      <c r="D63" s="201">
        <v>0</v>
      </c>
      <c r="E63" s="201">
        <v>0</v>
      </c>
      <c r="F63" s="201">
        <v>0</v>
      </c>
      <c r="G63" s="201">
        <v>0</v>
      </c>
      <c r="H63" s="201">
        <v>0</v>
      </c>
      <c r="I63" s="201">
        <v>0</v>
      </c>
      <c r="J63" s="201">
        <v>0</v>
      </c>
      <c r="K63" s="201">
        <v>0</v>
      </c>
      <c r="L63" s="201">
        <v>0</v>
      </c>
      <c r="M63" s="201">
        <v>0</v>
      </c>
      <c r="N63" s="201">
        <v>0</v>
      </c>
      <c r="O63" s="201">
        <v>0</v>
      </c>
      <c r="P63" s="201">
        <v>0</v>
      </c>
      <c r="Q63" s="201">
        <v>0</v>
      </c>
      <c r="R63" s="202"/>
      <c r="S63" s="202"/>
      <c r="T63" s="202"/>
      <c r="U63" s="202"/>
      <c r="V63" s="202"/>
      <c r="W63" s="202"/>
      <c r="X63" s="202"/>
      <c r="Y63" s="202"/>
      <c r="Z63" s="202"/>
      <c r="AA63" s="202"/>
      <c r="AB63" s="202"/>
      <c r="AC63" s="202"/>
      <c r="AD63" s="202"/>
      <c r="AE63" s="202"/>
    </row>
    <row r="64" spans="1:31" s="203" customFormat="1" ht="10.199999999999999" x14ac:dyDescent="0.2">
      <c r="A64" s="199" t="s">
        <v>132</v>
      </c>
      <c r="B64" s="200" t="s">
        <v>131</v>
      </c>
      <c r="C64" s="481"/>
      <c r="D64" s="201">
        <v>0</v>
      </c>
      <c r="E64" s="201">
        <v>0</v>
      </c>
      <c r="F64" s="201">
        <v>0</v>
      </c>
      <c r="G64" s="201">
        <v>0</v>
      </c>
      <c r="H64" s="201">
        <v>0</v>
      </c>
      <c r="I64" s="201">
        <v>0</v>
      </c>
      <c r="J64" s="201">
        <v>0</v>
      </c>
      <c r="K64" s="201">
        <v>0</v>
      </c>
      <c r="L64" s="201">
        <v>0</v>
      </c>
      <c r="M64" s="201">
        <v>0</v>
      </c>
      <c r="N64" s="201">
        <v>0</v>
      </c>
      <c r="O64" s="201">
        <v>0</v>
      </c>
      <c r="P64" s="201">
        <v>0</v>
      </c>
      <c r="Q64" s="201">
        <v>0</v>
      </c>
      <c r="R64" s="202"/>
      <c r="S64" s="202"/>
      <c r="T64" s="202"/>
      <c r="U64" s="202"/>
      <c r="V64" s="202"/>
      <c r="W64" s="202"/>
      <c r="X64" s="202"/>
      <c r="Y64" s="202"/>
      <c r="Z64" s="202"/>
      <c r="AA64" s="202"/>
      <c r="AB64" s="202"/>
      <c r="AC64" s="202"/>
      <c r="AD64" s="202"/>
      <c r="AE64" s="202"/>
    </row>
    <row r="65" spans="1:31" ht="15" customHeight="1" x14ac:dyDescent="0.3">
      <c r="A65" s="198" t="s">
        <v>166</v>
      </c>
      <c r="B65" s="107">
        <f>SUM(D65:Q65)</f>
        <v>0</v>
      </c>
      <c r="C65" s="481"/>
      <c r="D65" s="201">
        <v>0</v>
      </c>
      <c r="E65" s="201">
        <v>0</v>
      </c>
      <c r="F65" s="201">
        <v>0</v>
      </c>
      <c r="G65" s="201">
        <v>0</v>
      </c>
      <c r="H65" s="201">
        <v>0</v>
      </c>
      <c r="I65" s="201">
        <v>0</v>
      </c>
      <c r="J65" s="201">
        <v>0</v>
      </c>
      <c r="K65" s="201">
        <v>0</v>
      </c>
      <c r="L65" s="201">
        <v>0</v>
      </c>
      <c r="M65" s="201">
        <v>0</v>
      </c>
      <c r="N65" s="201">
        <v>0</v>
      </c>
      <c r="O65" s="201">
        <v>0</v>
      </c>
      <c r="P65" s="201">
        <v>0</v>
      </c>
      <c r="Q65" s="201">
        <v>0</v>
      </c>
    </row>
    <row r="66" spans="1:31" s="109" customFormat="1" ht="15" customHeight="1" x14ac:dyDescent="0.25">
      <c r="A66" s="198" t="s">
        <v>167</v>
      </c>
      <c r="B66" s="107">
        <f>SUM(D66:Q66)</f>
        <v>0</v>
      </c>
      <c r="C66" s="481"/>
      <c r="D66" s="201">
        <v>0</v>
      </c>
      <c r="E66" s="201">
        <v>0</v>
      </c>
      <c r="F66" s="201">
        <v>0</v>
      </c>
      <c r="G66" s="201">
        <v>0</v>
      </c>
      <c r="H66" s="201">
        <v>0</v>
      </c>
      <c r="I66" s="201">
        <v>0</v>
      </c>
      <c r="J66" s="201">
        <v>0</v>
      </c>
      <c r="K66" s="201">
        <v>0</v>
      </c>
      <c r="L66" s="201">
        <v>0</v>
      </c>
      <c r="M66" s="201">
        <v>0</v>
      </c>
      <c r="N66" s="201">
        <v>0</v>
      </c>
      <c r="O66" s="201">
        <v>0</v>
      </c>
      <c r="P66" s="201">
        <v>0</v>
      </c>
      <c r="Q66" s="201">
        <v>0</v>
      </c>
      <c r="R66" s="140"/>
      <c r="S66" s="191"/>
      <c r="T66" s="191"/>
      <c r="U66" s="191"/>
      <c r="V66" s="191"/>
      <c r="W66" s="191"/>
      <c r="X66" s="191"/>
      <c r="Y66" s="191"/>
      <c r="Z66" s="191"/>
      <c r="AA66" s="191"/>
      <c r="AB66" s="191"/>
      <c r="AC66" s="191"/>
      <c r="AD66" s="191"/>
      <c r="AE66" s="191"/>
    </row>
    <row r="67" spans="1:31" s="99" customFormat="1" ht="24" x14ac:dyDescent="0.25">
      <c r="A67" s="206" t="s">
        <v>168</v>
      </c>
      <c r="B67" s="107">
        <f t="shared" ref="B67:B68" si="17">SUM(D67:Q67)</f>
        <v>0</v>
      </c>
      <c r="C67" s="481"/>
      <c r="D67" s="201">
        <v>0</v>
      </c>
      <c r="E67" s="201">
        <v>0</v>
      </c>
      <c r="F67" s="201">
        <v>0</v>
      </c>
      <c r="G67" s="201">
        <v>0</v>
      </c>
      <c r="H67" s="201">
        <v>0</v>
      </c>
      <c r="I67" s="201">
        <v>0</v>
      </c>
      <c r="J67" s="201">
        <v>0</v>
      </c>
      <c r="K67" s="201">
        <v>0</v>
      </c>
      <c r="L67" s="201">
        <v>0</v>
      </c>
      <c r="M67" s="201">
        <v>0</v>
      </c>
      <c r="N67" s="201">
        <v>0</v>
      </c>
      <c r="O67" s="201">
        <v>0</v>
      </c>
      <c r="P67" s="201">
        <v>0</v>
      </c>
      <c r="Q67" s="201">
        <v>0</v>
      </c>
      <c r="R67" s="140"/>
      <c r="S67" s="191"/>
      <c r="T67" s="191"/>
      <c r="U67" s="191"/>
      <c r="V67" s="191"/>
      <c r="W67" s="191"/>
      <c r="X67" s="191"/>
      <c r="Y67" s="191"/>
      <c r="Z67" s="191"/>
      <c r="AA67" s="191"/>
      <c r="AB67" s="191"/>
      <c r="AC67" s="191"/>
      <c r="AD67" s="191"/>
      <c r="AE67" s="191"/>
    </row>
    <row r="68" spans="1:31" s="210" customFormat="1" ht="24" x14ac:dyDescent="0.25">
      <c r="A68" s="206" t="s">
        <v>141</v>
      </c>
      <c r="B68" s="107">
        <f t="shared" si="17"/>
        <v>0</v>
      </c>
      <c r="C68" s="481"/>
      <c r="D68" s="201">
        <v>0</v>
      </c>
      <c r="E68" s="201">
        <v>0</v>
      </c>
      <c r="F68" s="201">
        <v>0</v>
      </c>
      <c r="G68" s="201">
        <v>0</v>
      </c>
      <c r="H68" s="201">
        <v>0</v>
      </c>
      <c r="I68" s="201">
        <v>0</v>
      </c>
      <c r="J68" s="201">
        <v>0</v>
      </c>
      <c r="K68" s="201">
        <v>0</v>
      </c>
      <c r="L68" s="201">
        <v>0</v>
      </c>
      <c r="M68" s="201">
        <v>0</v>
      </c>
      <c r="N68" s="201">
        <v>0</v>
      </c>
      <c r="O68" s="201">
        <v>0</v>
      </c>
      <c r="P68" s="201">
        <v>0</v>
      </c>
      <c r="Q68" s="201">
        <v>0</v>
      </c>
      <c r="R68" s="209"/>
      <c r="S68" s="209"/>
      <c r="T68" s="209"/>
      <c r="U68" s="209"/>
      <c r="V68" s="209"/>
      <c r="W68" s="209"/>
      <c r="X68" s="209"/>
      <c r="Y68" s="209"/>
      <c r="Z68" s="209"/>
      <c r="AA68" s="209"/>
      <c r="AB68" s="209"/>
      <c r="AC68" s="209"/>
      <c r="AD68" s="209"/>
      <c r="AE68" s="209"/>
    </row>
    <row r="69" spans="1:31" s="215" customFormat="1" ht="30" customHeight="1" x14ac:dyDescent="0.3">
      <c r="A69" s="218" t="s">
        <v>169</v>
      </c>
      <c r="B69" s="107">
        <f>SUM(D69:Q69)</f>
        <v>0</v>
      </c>
      <c r="C69" s="481"/>
      <c r="D69" s="219">
        <f t="shared" ref="D69:Q69" si="18">D55+D61+D62+SUM(D65:D68)</f>
        <v>0</v>
      </c>
      <c r="E69" s="219">
        <f t="shared" si="18"/>
        <v>0</v>
      </c>
      <c r="F69" s="219">
        <f t="shared" si="18"/>
        <v>0</v>
      </c>
      <c r="G69" s="219">
        <f t="shared" si="18"/>
        <v>0</v>
      </c>
      <c r="H69" s="219">
        <f t="shared" si="18"/>
        <v>0</v>
      </c>
      <c r="I69" s="219">
        <f t="shared" si="18"/>
        <v>0</v>
      </c>
      <c r="J69" s="219">
        <f t="shared" si="18"/>
        <v>0</v>
      </c>
      <c r="K69" s="219">
        <f t="shared" si="18"/>
        <v>0</v>
      </c>
      <c r="L69" s="219">
        <f t="shared" si="18"/>
        <v>0</v>
      </c>
      <c r="M69" s="219">
        <f t="shared" si="18"/>
        <v>0</v>
      </c>
      <c r="N69" s="219">
        <f t="shared" si="18"/>
        <v>0</v>
      </c>
      <c r="O69" s="219">
        <f t="shared" si="18"/>
        <v>0</v>
      </c>
      <c r="P69" s="219">
        <f t="shared" si="18"/>
        <v>0</v>
      </c>
      <c r="Q69" s="219">
        <f t="shared" si="18"/>
        <v>0</v>
      </c>
      <c r="R69" s="213"/>
      <c r="S69" s="214"/>
      <c r="T69" s="214"/>
      <c r="U69" s="214"/>
      <c r="V69" s="214"/>
      <c r="W69" s="214"/>
      <c r="X69" s="214"/>
      <c r="Y69" s="214"/>
      <c r="Z69" s="214"/>
      <c r="AA69" s="214"/>
      <c r="AB69" s="214"/>
      <c r="AC69" s="214"/>
      <c r="AD69" s="214"/>
      <c r="AE69" s="214"/>
    </row>
    <row r="70" spans="1:31" s="223" customFormat="1" x14ac:dyDescent="0.25">
      <c r="A70" s="198" t="s">
        <v>170</v>
      </c>
      <c r="B70" s="107">
        <f>SUM(D70:Q70)</f>
        <v>0</v>
      </c>
      <c r="C70" s="481"/>
      <c r="D70" s="220">
        <v>0</v>
      </c>
      <c r="E70" s="220">
        <v>0</v>
      </c>
      <c r="F70" s="220">
        <v>0</v>
      </c>
      <c r="G70" s="220">
        <v>0</v>
      </c>
      <c r="H70" s="220">
        <v>0</v>
      </c>
      <c r="I70" s="220">
        <v>0</v>
      </c>
      <c r="J70" s="220">
        <v>0</v>
      </c>
      <c r="K70" s="220">
        <v>0</v>
      </c>
      <c r="L70" s="220">
        <v>0</v>
      </c>
      <c r="M70" s="220">
        <v>0</v>
      </c>
      <c r="N70" s="220">
        <v>0</v>
      </c>
      <c r="O70" s="220">
        <v>0</v>
      </c>
      <c r="P70" s="220">
        <v>0</v>
      </c>
      <c r="Q70" s="220">
        <v>0</v>
      </c>
      <c r="R70" s="221"/>
      <c r="S70" s="222"/>
      <c r="T70" s="222"/>
      <c r="U70" s="222"/>
      <c r="V70" s="222"/>
      <c r="W70" s="222"/>
      <c r="X70" s="222"/>
      <c r="Y70" s="222"/>
      <c r="Z70" s="222"/>
      <c r="AA70" s="222"/>
      <c r="AB70" s="222"/>
      <c r="AC70" s="222"/>
      <c r="AD70" s="222"/>
      <c r="AE70" s="222"/>
    </row>
    <row r="71" spans="1:31" s="215" customFormat="1" ht="32.25" customHeight="1" x14ac:dyDescent="0.3">
      <c r="A71" s="218" t="s">
        <v>171</v>
      </c>
      <c r="B71" s="107">
        <f>SUM(D71:Q71)</f>
        <v>0</v>
      </c>
      <c r="C71" s="482"/>
      <c r="D71" s="219">
        <f t="shared" ref="D71:Q71" si="19">D32-D69</f>
        <v>0</v>
      </c>
      <c r="E71" s="219">
        <f t="shared" si="19"/>
        <v>0</v>
      </c>
      <c r="F71" s="219">
        <f t="shared" si="19"/>
        <v>0</v>
      </c>
      <c r="G71" s="219">
        <f t="shared" si="19"/>
        <v>0</v>
      </c>
      <c r="H71" s="219">
        <f t="shared" si="19"/>
        <v>0</v>
      </c>
      <c r="I71" s="219">
        <f t="shared" si="19"/>
        <v>0</v>
      </c>
      <c r="J71" s="219">
        <f t="shared" si="19"/>
        <v>0</v>
      </c>
      <c r="K71" s="219">
        <f t="shared" si="19"/>
        <v>0</v>
      </c>
      <c r="L71" s="219">
        <f t="shared" si="19"/>
        <v>0</v>
      </c>
      <c r="M71" s="219">
        <f t="shared" si="19"/>
        <v>0</v>
      </c>
      <c r="N71" s="219">
        <f t="shared" si="19"/>
        <v>0</v>
      </c>
      <c r="O71" s="219">
        <f t="shared" si="19"/>
        <v>0</v>
      </c>
      <c r="P71" s="219">
        <f t="shared" si="19"/>
        <v>0</v>
      </c>
      <c r="Q71" s="219">
        <f t="shared" si="19"/>
        <v>0</v>
      </c>
      <c r="R71" s="213"/>
      <c r="S71" s="214"/>
      <c r="T71" s="214"/>
      <c r="U71" s="214"/>
      <c r="V71" s="214"/>
      <c r="W71" s="214"/>
      <c r="X71" s="214"/>
      <c r="Y71" s="214"/>
      <c r="Z71" s="214"/>
      <c r="AA71" s="214"/>
      <c r="AB71" s="214"/>
      <c r="AC71" s="214"/>
      <c r="AD71" s="214"/>
      <c r="AE71" s="214"/>
    </row>
    <row r="73" spans="1:31" ht="15.6" x14ac:dyDescent="0.3">
      <c r="H73" s="188"/>
      <c r="J73" s="188"/>
      <c r="K73" s="188"/>
      <c r="L73" s="188"/>
      <c r="M73" s="188"/>
    </row>
    <row r="74" spans="1:31" s="99" customFormat="1" ht="28.5" customHeight="1" x14ac:dyDescent="0.3">
      <c r="A74" s="497" t="s">
        <v>316</v>
      </c>
      <c r="B74" s="497"/>
      <c r="C74" s="497"/>
      <c r="D74" s="497"/>
      <c r="E74" s="497"/>
      <c r="F74" s="497"/>
      <c r="G74" s="497"/>
      <c r="H74" s="497"/>
      <c r="I74" s="497"/>
      <c r="J74" s="497"/>
      <c r="K74" s="497"/>
      <c r="L74" s="497"/>
      <c r="M74" s="497"/>
      <c r="N74" s="497"/>
      <c r="O74" s="497"/>
      <c r="P74" s="497"/>
      <c r="Q74" s="497"/>
      <c r="R74" s="140"/>
      <c r="S74" s="191"/>
      <c r="T74" s="191"/>
      <c r="U74" s="191"/>
      <c r="V74" s="191"/>
      <c r="W74" s="191"/>
      <c r="X74" s="191"/>
      <c r="Y74" s="191"/>
      <c r="Z74" s="191"/>
      <c r="AA74" s="191"/>
      <c r="AB74" s="191"/>
      <c r="AC74" s="191"/>
      <c r="AD74" s="191"/>
      <c r="AE74" s="191"/>
    </row>
    <row r="75" spans="1:31" s="99" customFormat="1" ht="106.5" customHeight="1" x14ac:dyDescent="0.3">
      <c r="A75" s="502" t="s">
        <v>172</v>
      </c>
      <c r="B75" s="502"/>
      <c r="C75" s="502"/>
      <c r="D75" s="502"/>
      <c r="E75" s="502"/>
      <c r="F75" s="502"/>
      <c r="G75" s="502"/>
      <c r="H75" s="502"/>
      <c r="I75" s="502"/>
      <c r="J75" s="502"/>
      <c r="K75" s="502"/>
      <c r="L75" s="502"/>
      <c r="M75" s="502"/>
      <c r="N75" s="502"/>
      <c r="O75" s="502"/>
      <c r="P75" s="502"/>
      <c r="Q75" s="502"/>
      <c r="R75" s="140"/>
      <c r="S75" s="191"/>
      <c r="T75" s="191"/>
      <c r="U75" s="191"/>
      <c r="V75" s="191"/>
      <c r="W75" s="191"/>
      <c r="X75" s="191"/>
      <c r="Y75" s="191"/>
      <c r="Z75" s="191"/>
      <c r="AA75" s="191"/>
      <c r="AB75" s="191"/>
      <c r="AC75" s="191"/>
      <c r="AD75" s="191"/>
      <c r="AE75" s="191"/>
    </row>
    <row r="76" spans="1:31" s="99" customFormat="1" ht="30.75" customHeight="1" x14ac:dyDescent="0.3">
      <c r="A76" s="498" t="s">
        <v>173</v>
      </c>
      <c r="B76" s="498"/>
      <c r="C76" s="498"/>
      <c r="D76" s="498"/>
      <c r="E76" s="498"/>
      <c r="F76" s="498"/>
      <c r="G76" s="498"/>
      <c r="H76" s="498"/>
      <c r="I76" s="193"/>
      <c r="J76" s="193"/>
      <c r="K76" s="193"/>
      <c r="L76" s="193"/>
      <c r="M76" s="193"/>
      <c r="N76" s="193"/>
      <c r="O76" s="193"/>
      <c r="P76" s="193"/>
      <c r="Q76" s="193"/>
      <c r="R76" s="140"/>
      <c r="S76" s="191"/>
      <c r="T76" s="191"/>
      <c r="U76" s="191"/>
      <c r="V76" s="191"/>
      <c r="W76" s="191"/>
      <c r="X76" s="191"/>
      <c r="Y76" s="191"/>
      <c r="Z76" s="191"/>
      <c r="AA76" s="191"/>
      <c r="AB76" s="191"/>
      <c r="AC76" s="191"/>
      <c r="AD76" s="191"/>
      <c r="AE76" s="191"/>
    </row>
    <row r="77" spans="1:31" s="99" customFormat="1" ht="26.25" customHeight="1" x14ac:dyDescent="0.3">
      <c r="A77" s="192"/>
      <c r="B77" s="225"/>
      <c r="C77" s="226"/>
      <c r="D77" s="499" t="s">
        <v>311</v>
      </c>
      <c r="E77" s="499"/>
      <c r="F77" s="499"/>
      <c r="G77" s="499"/>
      <c r="H77" s="499"/>
      <c r="I77" s="499"/>
      <c r="J77" s="499"/>
      <c r="K77" s="499"/>
      <c r="L77" s="499"/>
      <c r="M77" s="499"/>
      <c r="N77" s="499"/>
      <c r="O77" s="499"/>
      <c r="P77" s="499"/>
      <c r="Q77" s="499"/>
      <c r="R77" s="140"/>
      <c r="S77" s="191"/>
      <c r="T77" s="191"/>
      <c r="U77" s="191"/>
      <c r="V77" s="191"/>
      <c r="W77" s="191"/>
      <c r="X77" s="191"/>
      <c r="Y77" s="191"/>
      <c r="Z77" s="191"/>
      <c r="AA77" s="191"/>
      <c r="AB77" s="191"/>
      <c r="AC77" s="191"/>
      <c r="AD77" s="191"/>
      <c r="AE77" s="191"/>
    </row>
    <row r="78" spans="1:31" s="99" customFormat="1" ht="31.5" customHeight="1" x14ac:dyDescent="0.3">
      <c r="A78" s="194" t="s">
        <v>174</v>
      </c>
      <c r="B78" s="195" t="s">
        <v>100</v>
      </c>
      <c r="C78" s="195">
        <v>0</v>
      </c>
      <c r="D78" s="195">
        <v>1</v>
      </c>
      <c r="E78" s="195">
        <v>2</v>
      </c>
      <c r="F78" s="195">
        <v>3</v>
      </c>
      <c r="G78" s="195">
        <v>4</v>
      </c>
      <c r="H78" s="195">
        <v>5</v>
      </c>
      <c r="I78" s="195">
        <v>6</v>
      </c>
      <c r="J78" s="195">
        <v>7</v>
      </c>
      <c r="K78" s="195">
        <v>8</v>
      </c>
      <c r="L78" s="195">
        <v>9</v>
      </c>
      <c r="M78" s="195">
        <v>10</v>
      </c>
      <c r="N78" s="195">
        <v>11</v>
      </c>
      <c r="O78" s="195">
        <v>12</v>
      </c>
      <c r="P78" s="195">
        <v>13</v>
      </c>
      <c r="Q78" s="195">
        <v>14</v>
      </c>
      <c r="R78" s="227"/>
      <c r="S78" s="228"/>
      <c r="T78" s="228"/>
      <c r="U78" s="228"/>
      <c r="V78" s="228"/>
    </row>
    <row r="79" spans="1:31" s="99" customFormat="1" x14ac:dyDescent="0.3">
      <c r="A79" s="196" t="s">
        <v>130</v>
      </c>
      <c r="B79" s="197"/>
      <c r="C79" s="480"/>
      <c r="D79" s="197"/>
      <c r="E79" s="197"/>
      <c r="F79" s="197"/>
      <c r="G79" s="197"/>
      <c r="H79" s="197"/>
      <c r="I79" s="197"/>
      <c r="J79" s="197"/>
      <c r="K79" s="197"/>
      <c r="L79" s="197"/>
      <c r="M79" s="197"/>
      <c r="N79" s="197"/>
      <c r="O79" s="197"/>
      <c r="P79" s="197"/>
      <c r="Q79" s="197"/>
      <c r="R79" s="140"/>
      <c r="S79" s="191"/>
      <c r="T79" s="191"/>
      <c r="U79" s="191"/>
      <c r="V79" s="191"/>
      <c r="W79" s="191"/>
      <c r="X79" s="191"/>
      <c r="Y79" s="191"/>
      <c r="Z79" s="191"/>
      <c r="AA79" s="191"/>
      <c r="AB79" s="191"/>
      <c r="AC79" s="191"/>
      <c r="AD79" s="191"/>
      <c r="AE79" s="191"/>
    </row>
    <row r="80" spans="1:31" s="99" customFormat="1" x14ac:dyDescent="0.25">
      <c r="A80" s="198" t="s">
        <v>469</v>
      </c>
      <c r="B80" s="107">
        <f>SUM(D80:Q80)</f>
        <v>0</v>
      </c>
      <c r="C80" s="481"/>
      <c r="D80" s="150">
        <f t="shared" ref="D80" si="20">D81*D82</f>
        <v>0</v>
      </c>
      <c r="E80" s="150">
        <f t="shared" ref="E80:Q80" si="21">E81*E82</f>
        <v>0</v>
      </c>
      <c r="F80" s="150">
        <f t="shared" si="21"/>
        <v>0</v>
      </c>
      <c r="G80" s="150">
        <f t="shared" si="21"/>
        <v>0</v>
      </c>
      <c r="H80" s="150">
        <f t="shared" si="21"/>
        <v>0</v>
      </c>
      <c r="I80" s="150">
        <f t="shared" si="21"/>
        <v>0</v>
      </c>
      <c r="J80" s="150">
        <f t="shared" si="21"/>
        <v>0</v>
      </c>
      <c r="K80" s="150">
        <f t="shared" si="21"/>
        <v>0</v>
      </c>
      <c r="L80" s="150">
        <f t="shared" si="21"/>
        <v>0</v>
      </c>
      <c r="M80" s="150">
        <f t="shared" si="21"/>
        <v>0</v>
      </c>
      <c r="N80" s="150">
        <f t="shared" si="21"/>
        <v>0</v>
      </c>
      <c r="O80" s="150">
        <f t="shared" si="21"/>
        <v>0</v>
      </c>
      <c r="P80" s="150">
        <f t="shared" si="21"/>
        <v>0</v>
      </c>
      <c r="Q80" s="150">
        <f t="shared" si="21"/>
        <v>0</v>
      </c>
      <c r="R80" s="140"/>
      <c r="S80" s="191"/>
      <c r="T80" s="191"/>
      <c r="U80" s="191"/>
      <c r="V80" s="191"/>
      <c r="W80" s="191"/>
      <c r="X80" s="191"/>
      <c r="Y80" s="191"/>
      <c r="Z80" s="191"/>
      <c r="AA80" s="191"/>
      <c r="AB80" s="191"/>
      <c r="AC80" s="191"/>
      <c r="AD80" s="191"/>
      <c r="AE80" s="191"/>
    </row>
    <row r="81" spans="1:31" s="203" customFormat="1" ht="11.25" customHeight="1" x14ac:dyDescent="0.2">
      <c r="A81" s="199" t="s">
        <v>337</v>
      </c>
      <c r="B81" s="200" t="s">
        <v>131</v>
      </c>
      <c r="C81" s="481"/>
      <c r="D81" s="201">
        <v>0</v>
      </c>
      <c r="E81" s="201">
        <v>0</v>
      </c>
      <c r="F81" s="201">
        <v>0</v>
      </c>
      <c r="G81" s="201">
        <v>0</v>
      </c>
      <c r="H81" s="201">
        <v>0</v>
      </c>
      <c r="I81" s="201">
        <v>0</v>
      </c>
      <c r="J81" s="201">
        <v>0</v>
      </c>
      <c r="K81" s="201">
        <v>0</v>
      </c>
      <c r="L81" s="201">
        <v>0</v>
      </c>
      <c r="M81" s="201">
        <v>0</v>
      </c>
      <c r="N81" s="201">
        <v>0</v>
      </c>
      <c r="O81" s="201">
        <v>0</v>
      </c>
      <c r="P81" s="201">
        <v>0</v>
      </c>
      <c r="Q81" s="201">
        <v>0</v>
      </c>
      <c r="R81" s="202"/>
      <c r="S81" s="202"/>
      <c r="T81" s="202"/>
      <c r="U81" s="202"/>
      <c r="V81" s="202"/>
      <c r="W81" s="202"/>
      <c r="X81" s="202"/>
      <c r="Y81" s="202"/>
      <c r="Z81" s="202"/>
      <c r="AA81" s="202"/>
      <c r="AB81" s="202"/>
      <c r="AC81" s="202"/>
      <c r="AD81" s="202"/>
      <c r="AE81" s="202"/>
    </row>
    <row r="82" spans="1:31" s="203" customFormat="1" ht="11.25" customHeight="1" x14ac:dyDescent="0.2">
      <c r="A82" s="199" t="s">
        <v>338</v>
      </c>
      <c r="B82" s="200" t="s">
        <v>131</v>
      </c>
      <c r="C82" s="481"/>
      <c r="D82" s="201">
        <v>0</v>
      </c>
      <c r="E82" s="201">
        <v>0</v>
      </c>
      <c r="F82" s="201">
        <v>0</v>
      </c>
      <c r="G82" s="201">
        <v>0</v>
      </c>
      <c r="H82" s="201">
        <v>0</v>
      </c>
      <c r="I82" s="201">
        <v>0</v>
      </c>
      <c r="J82" s="201">
        <v>0</v>
      </c>
      <c r="K82" s="201">
        <v>0</v>
      </c>
      <c r="L82" s="201">
        <v>0</v>
      </c>
      <c r="M82" s="201">
        <v>0</v>
      </c>
      <c r="N82" s="201">
        <v>0</v>
      </c>
      <c r="O82" s="201">
        <v>0</v>
      </c>
      <c r="P82" s="201">
        <v>0</v>
      </c>
      <c r="Q82" s="201">
        <v>0</v>
      </c>
      <c r="R82" s="202"/>
      <c r="S82" s="202"/>
      <c r="T82" s="202"/>
      <c r="U82" s="202"/>
      <c r="V82" s="202"/>
      <c r="W82" s="202"/>
      <c r="X82" s="202"/>
      <c r="Y82" s="202"/>
      <c r="Z82" s="202"/>
      <c r="AA82" s="202"/>
      <c r="AB82" s="202"/>
      <c r="AC82" s="202"/>
      <c r="AD82" s="202"/>
      <c r="AE82" s="202"/>
    </row>
    <row r="83" spans="1:31" s="99" customFormat="1" x14ac:dyDescent="0.25">
      <c r="A83" s="198" t="s">
        <v>470</v>
      </c>
      <c r="B83" s="107">
        <f>SUM(D83:Q83)</f>
        <v>0</v>
      </c>
      <c r="C83" s="481"/>
      <c r="D83" s="150">
        <f t="shared" ref="D83" si="22">D84*D85</f>
        <v>0</v>
      </c>
      <c r="E83" s="150">
        <f t="shared" ref="E83:Q83" si="23">E84*E85</f>
        <v>0</v>
      </c>
      <c r="F83" s="150">
        <f t="shared" si="23"/>
        <v>0</v>
      </c>
      <c r="G83" s="150">
        <f t="shared" si="23"/>
        <v>0</v>
      </c>
      <c r="H83" s="150">
        <f t="shared" si="23"/>
        <v>0</v>
      </c>
      <c r="I83" s="150">
        <f t="shared" si="23"/>
        <v>0</v>
      </c>
      <c r="J83" s="150">
        <f t="shared" si="23"/>
        <v>0</v>
      </c>
      <c r="K83" s="150">
        <f t="shared" si="23"/>
        <v>0</v>
      </c>
      <c r="L83" s="150">
        <f t="shared" si="23"/>
        <v>0</v>
      </c>
      <c r="M83" s="150">
        <f t="shared" si="23"/>
        <v>0</v>
      </c>
      <c r="N83" s="150">
        <f t="shared" si="23"/>
        <v>0</v>
      </c>
      <c r="O83" s="150">
        <f t="shared" si="23"/>
        <v>0</v>
      </c>
      <c r="P83" s="150">
        <f t="shared" si="23"/>
        <v>0</v>
      </c>
      <c r="Q83" s="150">
        <f t="shared" si="23"/>
        <v>0</v>
      </c>
      <c r="R83" s="140"/>
      <c r="S83" s="191"/>
      <c r="T83" s="191"/>
      <c r="U83" s="191"/>
      <c r="V83" s="191"/>
      <c r="W83" s="191"/>
      <c r="X83" s="191"/>
      <c r="Y83" s="191"/>
      <c r="Z83" s="191"/>
      <c r="AA83" s="191"/>
      <c r="AB83" s="191"/>
      <c r="AC83" s="191"/>
      <c r="AD83" s="191"/>
      <c r="AE83" s="191"/>
    </row>
    <row r="84" spans="1:31" s="203" customFormat="1" ht="11.25" customHeight="1" x14ac:dyDescent="0.2">
      <c r="A84" s="199" t="s">
        <v>337</v>
      </c>
      <c r="B84" s="200" t="s">
        <v>131</v>
      </c>
      <c r="C84" s="481"/>
      <c r="D84" s="201">
        <v>0</v>
      </c>
      <c r="E84" s="201">
        <v>0</v>
      </c>
      <c r="F84" s="201">
        <v>0</v>
      </c>
      <c r="G84" s="201">
        <v>0</v>
      </c>
      <c r="H84" s="201">
        <v>0</v>
      </c>
      <c r="I84" s="201">
        <v>0</v>
      </c>
      <c r="J84" s="201">
        <v>0</v>
      </c>
      <c r="K84" s="201">
        <v>0</v>
      </c>
      <c r="L84" s="201">
        <v>0</v>
      </c>
      <c r="M84" s="201">
        <v>0</v>
      </c>
      <c r="N84" s="201">
        <v>0</v>
      </c>
      <c r="O84" s="201">
        <v>0</v>
      </c>
      <c r="P84" s="201">
        <v>0</v>
      </c>
      <c r="Q84" s="201">
        <v>0</v>
      </c>
      <c r="R84" s="202"/>
      <c r="S84" s="202"/>
      <c r="T84" s="202"/>
      <c r="U84" s="202"/>
      <c r="V84" s="202"/>
      <c r="W84" s="202"/>
      <c r="X84" s="202"/>
      <c r="Y84" s="202"/>
      <c r="Z84" s="202"/>
      <c r="AA84" s="202"/>
      <c r="AB84" s="202"/>
      <c r="AC84" s="202"/>
      <c r="AD84" s="202"/>
      <c r="AE84" s="202"/>
    </row>
    <row r="85" spans="1:31" s="203" customFormat="1" ht="11.25" customHeight="1" x14ac:dyDescent="0.2">
      <c r="A85" s="199" t="s">
        <v>338</v>
      </c>
      <c r="B85" s="200" t="s">
        <v>131</v>
      </c>
      <c r="C85" s="481"/>
      <c r="D85" s="201">
        <v>0</v>
      </c>
      <c r="E85" s="201">
        <v>0</v>
      </c>
      <c r="F85" s="201">
        <v>0</v>
      </c>
      <c r="G85" s="201">
        <v>0</v>
      </c>
      <c r="H85" s="201">
        <v>0</v>
      </c>
      <c r="I85" s="201">
        <v>0</v>
      </c>
      <c r="J85" s="201">
        <v>0</v>
      </c>
      <c r="K85" s="201">
        <v>0</v>
      </c>
      <c r="L85" s="201">
        <v>0</v>
      </c>
      <c r="M85" s="201">
        <v>0</v>
      </c>
      <c r="N85" s="201">
        <v>0</v>
      </c>
      <c r="O85" s="201">
        <v>0</v>
      </c>
      <c r="P85" s="201">
        <v>0</v>
      </c>
      <c r="Q85" s="201">
        <v>0</v>
      </c>
      <c r="R85" s="202"/>
      <c r="S85" s="202"/>
      <c r="T85" s="202"/>
      <c r="U85" s="202"/>
      <c r="V85" s="202"/>
      <c r="W85" s="202"/>
      <c r="X85" s="202"/>
      <c r="Y85" s="202"/>
      <c r="Z85" s="202"/>
      <c r="AA85" s="202"/>
      <c r="AB85" s="202"/>
      <c r="AC85" s="202"/>
      <c r="AD85" s="202"/>
      <c r="AE85" s="202"/>
    </row>
    <row r="86" spans="1:31" s="99" customFormat="1" x14ac:dyDescent="0.25">
      <c r="A86" s="198" t="s">
        <v>471</v>
      </c>
      <c r="B86" s="107">
        <f>SUM(D86:Q86)</f>
        <v>0</v>
      </c>
      <c r="C86" s="481"/>
      <c r="D86" s="150">
        <f t="shared" ref="D86" si="24">D87*D88</f>
        <v>0</v>
      </c>
      <c r="E86" s="150">
        <f t="shared" ref="E86:Q86" si="25">E87*E88</f>
        <v>0</v>
      </c>
      <c r="F86" s="150">
        <f t="shared" si="25"/>
        <v>0</v>
      </c>
      <c r="G86" s="150">
        <f t="shared" si="25"/>
        <v>0</v>
      </c>
      <c r="H86" s="150">
        <f t="shared" si="25"/>
        <v>0</v>
      </c>
      <c r="I86" s="150">
        <f t="shared" si="25"/>
        <v>0</v>
      </c>
      <c r="J86" s="150">
        <f t="shared" si="25"/>
        <v>0</v>
      </c>
      <c r="K86" s="150">
        <f t="shared" si="25"/>
        <v>0</v>
      </c>
      <c r="L86" s="150">
        <f t="shared" si="25"/>
        <v>0</v>
      </c>
      <c r="M86" s="150">
        <f t="shared" si="25"/>
        <v>0</v>
      </c>
      <c r="N86" s="150">
        <f t="shared" si="25"/>
        <v>0</v>
      </c>
      <c r="O86" s="150">
        <f t="shared" si="25"/>
        <v>0</v>
      </c>
      <c r="P86" s="150">
        <f t="shared" si="25"/>
        <v>0</v>
      </c>
      <c r="Q86" s="150">
        <f t="shared" si="25"/>
        <v>0</v>
      </c>
      <c r="R86" s="140"/>
      <c r="S86" s="191"/>
      <c r="T86" s="191"/>
      <c r="U86" s="191"/>
      <c r="V86" s="191"/>
      <c r="W86" s="191"/>
      <c r="X86" s="191"/>
      <c r="Y86" s="191"/>
      <c r="Z86" s="191"/>
      <c r="AA86" s="191"/>
      <c r="AB86" s="191"/>
      <c r="AC86" s="191"/>
      <c r="AD86" s="191"/>
      <c r="AE86" s="191"/>
    </row>
    <row r="87" spans="1:31" s="203" customFormat="1" ht="11.25" customHeight="1" x14ac:dyDescent="0.2">
      <c r="A87" s="199" t="s">
        <v>337</v>
      </c>
      <c r="B87" s="200" t="s">
        <v>131</v>
      </c>
      <c r="C87" s="481"/>
      <c r="D87" s="201">
        <v>0</v>
      </c>
      <c r="E87" s="201">
        <v>0</v>
      </c>
      <c r="F87" s="201">
        <v>0</v>
      </c>
      <c r="G87" s="201">
        <v>0</v>
      </c>
      <c r="H87" s="201">
        <v>0</v>
      </c>
      <c r="I87" s="201">
        <v>0</v>
      </c>
      <c r="J87" s="201">
        <v>0</v>
      </c>
      <c r="K87" s="201">
        <v>0</v>
      </c>
      <c r="L87" s="201">
        <v>0</v>
      </c>
      <c r="M87" s="201">
        <v>0</v>
      </c>
      <c r="N87" s="201">
        <v>0</v>
      </c>
      <c r="O87" s="201">
        <v>0</v>
      </c>
      <c r="P87" s="201">
        <v>0</v>
      </c>
      <c r="Q87" s="201">
        <v>0</v>
      </c>
      <c r="R87" s="202"/>
      <c r="S87" s="202"/>
      <c r="T87" s="202"/>
      <c r="U87" s="202"/>
      <c r="V87" s="202"/>
      <c r="W87" s="202"/>
      <c r="X87" s="202"/>
      <c r="Y87" s="202"/>
      <c r="Z87" s="202"/>
      <c r="AA87" s="202"/>
      <c r="AB87" s="202"/>
      <c r="AC87" s="202"/>
      <c r="AD87" s="202"/>
      <c r="AE87" s="202"/>
    </row>
    <row r="88" spans="1:31" s="203" customFormat="1" ht="11.25" customHeight="1" x14ac:dyDescent="0.2">
      <c r="A88" s="199" t="s">
        <v>338</v>
      </c>
      <c r="B88" s="200" t="s">
        <v>131</v>
      </c>
      <c r="C88" s="481"/>
      <c r="D88" s="201">
        <v>0</v>
      </c>
      <c r="E88" s="201">
        <v>0</v>
      </c>
      <c r="F88" s="201">
        <v>0</v>
      </c>
      <c r="G88" s="201">
        <v>0</v>
      </c>
      <c r="H88" s="201">
        <v>0</v>
      </c>
      <c r="I88" s="201">
        <v>0</v>
      </c>
      <c r="J88" s="201">
        <v>0</v>
      </c>
      <c r="K88" s="201">
        <v>0</v>
      </c>
      <c r="L88" s="201">
        <v>0</v>
      </c>
      <c r="M88" s="201">
        <v>0</v>
      </c>
      <c r="N88" s="201">
        <v>0</v>
      </c>
      <c r="O88" s="201">
        <v>0</v>
      </c>
      <c r="P88" s="201">
        <v>0</v>
      </c>
      <c r="Q88" s="201">
        <v>0</v>
      </c>
      <c r="R88" s="202"/>
      <c r="S88" s="202"/>
      <c r="T88" s="202"/>
      <c r="U88" s="202"/>
      <c r="V88" s="202"/>
      <c r="W88" s="202"/>
      <c r="X88" s="202"/>
      <c r="Y88" s="202"/>
      <c r="Z88" s="202"/>
      <c r="AA88" s="202"/>
      <c r="AB88" s="202"/>
      <c r="AC88" s="202"/>
      <c r="AD88" s="202"/>
      <c r="AE88" s="202"/>
    </row>
    <row r="89" spans="1:31" s="203" customFormat="1" ht="11.25" customHeight="1" x14ac:dyDescent="0.25">
      <c r="A89" s="198" t="s">
        <v>472</v>
      </c>
      <c r="B89" s="107">
        <f>SUM(D89:Q89)</f>
        <v>0</v>
      </c>
      <c r="C89" s="481"/>
      <c r="D89" s="150">
        <f t="shared" ref="D89:Q89" si="26">D90*D91</f>
        <v>0</v>
      </c>
      <c r="E89" s="150">
        <f t="shared" si="26"/>
        <v>0</v>
      </c>
      <c r="F89" s="150">
        <f t="shared" si="26"/>
        <v>0</v>
      </c>
      <c r="G89" s="150">
        <f t="shared" si="26"/>
        <v>0</v>
      </c>
      <c r="H89" s="150">
        <f t="shared" si="26"/>
        <v>0</v>
      </c>
      <c r="I89" s="150">
        <f t="shared" si="26"/>
        <v>0</v>
      </c>
      <c r="J89" s="150">
        <f t="shared" si="26"/>
        <v>0</v>
      </c>
      <c r="K89" s="150">
        <f t="shared" si="26"/>
        <v>0</v>
      </c>
      <c r="L89" s="150">
        <f t="shared" si="26"/>
        <v>0</v>
      </c>
      <c r="M89" s="150">
        <f t="shared" si="26"/>
        <v>0</v>
      </c>
      <c r="N89" s="150">
        <f t="shared" si="26"/>
        <v>0</v>
      </c>
      <c r="O89" s="150">
        <f t="shared" si="26"/>
        <v>0</v>
      </c>
      <c r="P89" s="150">
        <f t="shared" si="26"/>
        <v>0</v>
      </c>
      <c r="Q89" s="150">
        <f t="shared" si="26"/>
        <v>0</v>
      </c>
      <c r="R89" s="202"/>
      <c r="S89" s="202"/>
      <c r="T89" s="202"/>
      <c r="U89" s="202"/>
      <c r="V89" s="202"/>
      <c r="W89" s="202"/>
      <c r="X89" s="202"/>
      <c r="Y89" s="202"/>
      <c r="Z89" s="202"/>
      <c r="AA89" s="202"/>
      <c r="AB89" s="202"/>
      <c r="AC89" s="202"/>
      <c r="AD89" s="202"/>
      <c r="AE89" s="202"/>
    </row>
    <row r="90" spans="1:31" s="203" customFormat="1" ht="11.25" customHeight="1" x14ac:dyDescent="0.2">
      <c r="A90" s="199" t="s">
        <v>337</v>
      </c>
      <c r="B90" s="200" t="s">
        <v>131</v>
      </c>
      <c r="C90" s="481"/>
      <c r="D90" s="201">
        <v>0</v>
      </c>
      <c r="E90" s="201">
        <v>0</v>
      </c>
      <c r="F90" s="201">
        <v>0</v>
      </c>
      <c r="G90" s="201">
        <v>0</v>
      </c>
      <c r="H90" s="201">
        <v>0</v>
      </c>
      <c r="I90" s="201">
        <v>0</v>
      </c>
      <c r="J90" s="201">
        <v>0</v>
      </c>
      <c r="K90" s="201">
        <v>0</v>
      </c>
      <c r="L90" s="201">
        <v>0</v>
      </c>
      <c r="M90" s="201">
        <v>0</v>
      </c>
      <c r="N90" s="201">
        <v>0</v>
      </c>
      <c r="O90" s="201">
        <v>0</v>
      </c>
      <c r="P90" s="201">
        <v>0</v>
      </c>
      <c r="Q90" s="201">
        <v>0</v>
      </c>
      <c r="R90" s="202"/>
      <c r="S90" s="202"/>
      <c r="T90" s="202"/>
      <c r="U90" s="202"/>
      <c r="V90" s="202"/>
      <c r="W90" s="202"/>
      <c r="X90" s="202"/>
      <c r="Y90" s="202"/>
      <c r="Z90" s="202"/>
      <c r="AA90" s="202"/>
      <c r="AB90" s="202"/>
      <c r="AC90" s="202"/>
      <c r="AD90" s="202"/>
      <c r="AE90" s="202"/>
    </row>
    <row r="91" spans="1:31" s="203" customFormat="1" ht="11.25" customHeight="1" x14ac:dyDescent="0.2">
      <c r="A91" s="199" t="s">
        <v>338</v>
      </c>
      <c r="B91" s="200" t="s">
        <v>131</v>
      </c>
      <c r="C91" s="481"/>
      <c r="D91" s="201">
        <v>0</v>
      </c>
      <c r="E91" s="201">
        <v>0</v>
      </c>
      <c r="F91" s="201">
        <v>0</v>
      </c>
      <c r="G91" s="201">
        <v>0</v>
      </c>
      <c r="H91" s="201">
        <v>0</v>
      </c>
      <c r="I91" s="201">
        <v>0</v>
      </c>
      <c r="J91" s="201">
        <v>0</v>
      </c>
      <c r="K91" s="201">
        <v>0</v>
      </c>
      <c r="L91" s="201">
        <v>0</v>
      </c>
      <c r="M91" s="201">
        <v>0</v>
      </c>
      <c r="N91" s="201">
        <v>0</v>
      </c>
      <c r="O91" s="201">
        <v>0</v>
      </c>
      <c r="P91" s="201">
        <v>0</v>
      </c>
      <c r="Q91" s="201">
        <v>0</v>
      </c>
      <c r="R91" s="202"/>
      <c r="S91" s="202"/>
      <c r="T91" s="202"/>
      <c r="U91" s="202"/>
      <c r="V91" s="202"/>
      <c r="W91" s="202"/>
      <c r="X91" s="202"/>
      <c r="Y91" s="202"/>
      <c r="Z91" s="202"/>
      <c r="AA91" s="202"/>
      <c r="AB91" s="202"/>
      <c r="AC91" s="202"/>
      <c r="AD91" s="202"/>
      <c r="AE91" s="202"/>
    </row>
    <row r="92" spans="1:31" s="99" customFormat="1" x14ac:dyDescent="0.25">
      <c r="A92" s="194" t="s">
        <v>336</v>
      </c>
      <c r="B92" s="107">
        <f>SUM(D92:Q92)</f>
        <v>0</v>
      </c>
      <c r="C92" s="481"/>
      <c r="D92" s="150">
        <f t="shared" ref="D92" si="27">D93*D94</f>
        <v>0</v>
      </c>
      <c r="E92" s="150">
        <f t="shared" ref="E92:Q92" si="28">E93*E94</f>
        <v>0</v>
      </c>
      <c r="F92" s="150">
        <f t="shared" si="28"/>
        <v>0</v>
      </c>
      <c r="G92" s="150">
        <f t="shared" si="28"/>
        <v>0</v>
      </c>
      <c r="H92" s="150">
        <f t="shared" si="28"/>
        <v>0</v>
      </c>
      <c r="I92" s="150">
        <f t="shared" si="28"/>
        <v>0</v>
      </c>
      <c r="J92" s="150">
        <f t="shared" si="28"/>
        <v>0</v>
      </c>
      <c r="K92" s="150">
        <f t="shared" si="28"/>
        <v>0</v>
      </c>
      <c r="L92" s="150">
        <f t="shared" si="28"/>
        <v>0</v>
      </c>
      <c r="M92" s="150">
        <f t="shared" si="28"/>
        <v>0</v>
      </c>
      <c r="N92" s="150">
        <f t="shared" si="28"/>
        <v>0</v>
      </c>
      <c r="O92" s="150">
        <f t="shared" si="28"/>
        <v>0</v>
      </c>
      <c r="P92" s="150">
        <f t="shared" si="28"/>
        <v>0</v>
      </c>
      <c r="Q92" s="150">
        <f t="shared" si="28"/>
        <v>0</v>
      </c>
      <c r="R92" s="140"/>
      <c r="S92" s="191"/>
      <c r="T92" s="191"/>
      <c r="U92" s="191"/>
      <c r="V92" s="191"/>
      <c r="W92" s="191"/>
      <c r="X92" s="191"/>
      <c r="Y92" s="191"/>
      <c r="Z92" s="191"/>
      <c r="AA92" s="191"/>
      <c r="AB92" s="191"/>
      <c r="AC92" s="191"/>
      <c r="AD92" s="191"/>
      <c r="AE92" s="191"/>
    </row>
    <row r="93" spans="1:31" s="203" customFormat="1" ht="11.25" customHeight="1" x14ac:dyDescent="0.2">
      <c r="A93" s="199" t="s">
        <v>337</v>
      </c>
      <c r="B93" s="200" t="s">
        <v>131</v>
      </c>
      <c r="C93" s="481"/>
      <c r="D93" s="201">
        <v>0</v>
      </c>
      <c r="E93" s="201">
        <v>0</v>
      </c>
      <c r="F93" s="201">
        <v>0</v>
      </c>
      <c r="G93" s="201">
        <v>0</v>
      </c>
      <c r="H93" s="201">
        <v>0</v>
      </c>
      <c r="I93" s="201">
        <v>0</v>
      </c>
      <c r="J93" s="201">
        <v>0</v>
      </c>
      <c r="K93" s="201">
        <v>0</v>
      </c>
      <c r="L93" s="201">
        <v>0</v>
      </c>
      <c r="M93" s="201">
        <v>0</v>
      </c>
      <c r="N93" s="201">
        <v>0</v>
      </c>
      <c r="O93" s="201">
        <v>0</v>
      </c>
      <c r="P93" s="201">
        <v>0</v>
      </c>
      <c r="Q93" s="201">
        <v>0</v>
      </c>
      <c r="R93" s="202"/>
      <c r="S93" s="202"/>
      <c r="T93" s="202"/>
      <c r="U93" s="202"/>
      <c r="V93" s="202"/>
      <c r="W93" s="202"/>
      <c r="X93" s="202"/>
      <c r="Y93" s="202"/>
      <c r="Z93" s="202"/>
      <c r="AA93" s="202"/>
      <c r="AB93" s="202"/>
      <c r="AC93" s="202"/>
      <c r="AD93" s="202"/>
      <c r="AE93" s="202"/>
    </row>
    <row r="94" spans="1:31" s="203" customFormat="1" ht="11.25" customHeight="1" x14ac:dyDescent="0.2">
      <c r="A94" s="199" t="s">
        <v>338</v>
      </c>
      <c r="B94" s="200" t="s">
        <v>131</v>
      </c>
      <c r="C94" s="481"/>
      <c r="D94" s="201">
        <v>0</v>
      </c>
      <c r="E94" s="201">
        <v>0</v>
      </c>
      <c r="F94" s="201">
        <v>0</v>
      </c>
      <c r="G94" s="201">
        <v>0</v>
      </c>
      <c r="H94" s="201">
        <v>0</v>
      </c>
      <c r="I94" s="201">
        <v>0</v>
      </c>
      <c r="J94" s="201">
        <v>0</v>
      </c>
      <c r="K94" s="201">
        <v>0</v>
      </c>
      <c r="L94" s="201">
        <v>0</v>
      </c>
      <c r="M94" s="201">
        <v>0</v>
      </c>
      <c r="N94" s="201">
        <v>0</v>
      </c>
      <c r="O94" s="201">
        <v>0</v>
      </c>
      <c r="P94" s="201">
        <v>0</v>
      </c>
      <c r="Q94" s="201">
        <v>0</v>
      </c>
      <c r="R94" s="202"/>
      <c r="S94" s="202"/>
      <c r="T94" s="202"/>
      <c r="U94" s="202"/>
      <c r="V94" s="202"/>
      <c r="W94" s="202"/>
      <c r="X94" s="202"/>
      <c r="Y94" s="202"/>
      <c r="Z94" s="202"/>
      <c r="AA94" s="202"/>
      <c r="AB94" s="202"/>
      <c r="AC94" s="202"/>
      <c r="AD94" s="202"/>
      <c r="AE94" s="202"/>
    </row>
    <row r="95" spans="1:31" s="99" customFormat="1" ht="15" customHeight="1" x14ac:dyDescent="0.25">
      <c r="A95" s="198" t="s">
        <v>175</v>
      </c>
      <c r="B95" s="107">
        <f>SUM(D95:Q95)</f>
        <v>0</v>
      </c>
      <c r="C95" s="481"/>
      <c r="D95" s="201">
        <v>0</v>
      </c>
      <c r="E95" s="201">
        <v>0</v>
      </c>
      <c r="F95" s="201">
        <v>0</v>
      </c>
      <c r="G95" s="201">
        <v>0</v>
      </c>
      <c r="H95" s="201">
        <v>0</v>
      </c>
      <c r="I95" s="201">
        <v>0</v>
      </c>
      <c r="J95" s="201">
        <v>0</v>
      </c>
      <c r="K95" s="201">
        <v>0</v>
      </c>
      <c r="L95" s="201">
        <v>0</v>
      </c>
      <c r="M95" s="201">
        <v>0</v>
      </c>
      <c r="N95" s="201">
        <v>0</v>
      </c>
      <c r="O95" s="201">
        <v>0</v>
      </c>
      <c r="P95" s="201">
        <v>0</v>
      </c>
      <c r="Q95" s="201">
        <v>0</v>
      </c>
      <c r="R95" s="140"/>
      <c r="S95" s="191"/>
      <c r="T95" s="191"/>
      <c r="U95" s="191"/>
      <c r="V95" s="191"/>
      <c r="W95" s="191"/>
      <c r="X95" s="191"/>
      <c r="Y95" s="191"/>
      <c r="Z95" s="191"/>
      <c r="AA95" s="191"/>
      <c r="AB95" s="191"/>
      <c r="AC95" s="191"/>
      <c r="AD95" s="191"/>
      <c r="AE95" s="191"/>
    </row>
    <row r="96" spans="1:31" s="99" customFormat="1" ht="15" customHeight="1" x14ac:dyDescent="0.25">
      <c r="A96" s="364" t="s">
        <v>134</v>
      </c>
      <c r="B96" s="107">
        <f t="shared" ref="B96" si="29">SUM(C96:M96)</f>
        <v>0</v>
      </c>
      <c r="C96" s="481"/>
      <c r="D96" s="201">
        <v>0</v>
      </c>
      <c r="E96" s="201">
        <v>0</v>
      </c>
      <c r="F96" s="201">
        <v>0</v>
      </c>
      <c r="G96" s="201">
        <v>0</v>
      </c>
      <c r="H96" s="201">
        <v>0</v>
      </c>
      <c r="I96" s="201">
        <v>0</v>
      </c>
      <c r="J96" s="201">
        <v>0</v>
      </c>
      <c r="K96" s="201">
        <v>0</v>
      </c>
      <c r="L96" s="201">
        <v>0</v>
      </c>
      <c r="M96" s="201">
        <v>0</v>
      </c>
      <c r="N96" s="201">
        <v>0</v>
      </c>
      <c r="O96" s="201">
        <v>0</v>
      </c>
      <c r="P96" s="201">
        <v>0</v>
      </c>
      <c r="Q96" s="201">
        <v>0</v>
      </c>
      <c r="R96" s="140"/>
      <c r="S96" s="191"/>
      <c r="T96" s="191"/>
      <c r="U96" s="191"/>
      <c r="V96" s="191"/>
      <c r="W96" s="191"/>
      <c r="X96" s="191"/>
      <c r="Y96" s="191"/>
      <c r="Z96" s="191"/>
      <c r="AA96" s="191"/>
      <c r="AB96" s="191"/>
      <c r="AC96" s="191"/>
      <c r="AD96" s="191"/>
      <c r="AE96" s="191"/>
    </row>
    <row r="97" spans="1:31" s="99" customFormat="1" x14ac:dyDescent="0.25">
      <c r="A97" s="198" t="s">
        <v>176</v>
      </c>
      <c r="B97" s="107">
        <f>SUM(D97:Q97)</f>
        <v>0</v>
      </c>
      <c r="C97" s="481"/>
      <c r="D97" s="201">
        <v>0</v>
      </c>
      <c r="E97" s="201">
        <v>0</v>
      </c>
      <c r="F97" s="201">
        <v>0</v>
      </c>
      <c r="G97" s="201">
        <v>0</v>
      </c>
      <c r="H97" s="201">
        <v>0</v>
      </c>
      <c r="I97" s="201">
        <v>0</v>
      </c>
      <c r="J97" s="201">
        <v>0</v>
      </c>
      <c r="K97" s="201">
        <v>0</v>
      </c>
      <c r="L97" s="201">
        <v>0</v>
      </c>
      <c r="M97" s="201">
        <v>0</v>
      </c>
      <c r="N97" s="201">
        <v>0</v>
      </c>
      <c r="O97" s="201">
        <v>0</v>
      </c>
      <c r="P97" s="201">
        <v>0</v>
      </c>
      <c r="Q97" s="201">
        <v>0</v>
      </c>
      <c r="R97" s="140"/>
      <c r="S97" s="191"/>
      <c r="T97" s="191"/>
      <c r="U97" s="191"/>
      <c r="V97" s="191"/>
      <c r="W97" s="191"/>
      <c r="X97" s="191"/>
      <c r="Y97" s="191"/>
      <c r="Z97" s="191"/>
      <c r="AA97" s="191"/>
      <c r="AB97" s="191"/>
      <c r="AC97" s="191"/>
      <c r="AD97" s="191"/>
      <c r="AE97" s="191"/>
    </row>
    <row r="98" spans="1:31" s="99" customFormat="1" x14ac:dyDescent="0.25">
      <c r="A98" s="198" t="s">
        <v>177</v>
      </c>
      <c r="B98" s="107">
        <f>SUM(D98:Q98)</f>
        <v>0</v>
      </c>
      <c r="C98" s="481"/>
      <c r="D98" s="201">
        <v>0</v>
      </c>
      <c r="E98" s="201">
        <v>0</v>
      </c>
      <c r="F98" s="201">
        <v>0</v>
      </c>
      <c r="G98" s="201">
        <v>0</v>
      </c>
      <c r="H98" s="201">
        <v>0</v>
      </c>
      <c r="I98" s="201">
        <v>0</v>
      </c>
      <c r="J98" s="201">
        <v>0</v>
      </c>
      <c r="K98" s="201">
        <v>0</v>
      </c>
      <c r="L98" s="201">
        <v>0</v>
      </c>
      <c r="M98" s="201">
        <v>0</v>
      </c>
      <c r="N98" s="201">
        <v>0</v>
      </c>
      <c r="O98" s="201">
        <v>0</v>
      </c>
      <c r="P98" s="201">
        <v>0</v>
      </c>
      <c r="Q98" s="201">
        <v>0</v>
      </c>
      <c r="R98" s="140"/>
      <c r="S98" s="191"/>
      <c r="T98" s="191"/>
      <c r="U98" s="191"/>
      <c r="V98" s="191"/>
      <c r="W98" s="191"/>
      <c r="X98" s="191"/>
      <c r="Y98" s="191"/>
      <c r="Z98" s="191"/>
      <c r="AA98" s="191"/>
      <c r="AB98" s="191"/>
      <c r="AC98" s="191"/>
      <c r="AD98" s="191"/>
      <c r="AE98" s="191"/>
    </row>
    <row r="99" spans="1:31" s="99" customFormat="1" ht="26.4" x14ac:dyDescent="0.25">
      <c r="A99" s="198" t="s">
        <v>137</v>
      </c>
      <c r="B99" s="107">
        <f>SUM(D99:Q99)</f>
        <v>0</v>
      </c>
      <c r="C99" s="481"/>
      <c r="D99" s="201">
        <v>0</v>
      </c>
      <c r="E99" s="201">
        <v>0</v>
      </c>
      <c r="F99" s="201">
        <v>0</v>
      </c>
      <c r="G99" s="201">
        <v>0</v>
      </c>
      <c r="H99" s="201">
        <v>0</v>
      </c>
      <c r="I99" s="201">
        <v>0</v>
      </c>
      <c r="J99" s="201">
        <v>0</v>
      </c>
      <c r="K99" s="201">
        <v>0</v>
      </c>
      <c r="L99" s="201">
        <v>0</v>
      </c>
      <c r="M99" s="201">
        <v>0</v>
      </c>
      <c r="N99" s="201">
        <v>0</v>
      </c>
      <c r="O99" s="201">
        <v>0</v>
      </c>
      <c r="P99" s="201">
        <v>0</v>
      </c>
      <c r="Q99" s="201">
        <v>0</v>
      </c>
      <c r="R99" s="140"/>
      <c r="S99" s="191"/>
      <c r="T99" s="191"/>
      <c r="U99" s="191"/>
      <c r="V99" s="191"/>
      <c r="W99" s="191"/>
      <c r="X99" s="191"/>
      <c r="Y99" s="191"/>
      <c r="Z99" s="191"/>
      <c r="AA99" s="191"/>
      <c r="AB99" s="191"/>
      <c r="AC99" s="191"/>
      <c r="AD99" s="191"/>
      <c r="AE99" s="191"/>
    </row>
    <row r="100" spans="1:31" s="99" customFormat="1" x14ac:dyDescent="0.25">
      <c r="A100" s="198" t="s">
        <v>138</v>
      </c>
      <c r="B100" s="107">
        <f>SUM(D100:Q100)</f>
        <v>0</v>
      </c>
      <c r="C100" s="481"/>
      <c r="D100" s="201">
        <v>0</v>
      </c>
      <c r="E100" s="201">
        <v>0</v>
      </c>
      <c r="F100" s="201">
        <v>0</v>
      </c>
      <c r="G100" s="201">
        <v>0</v>
      </c>
      <c r="H100" s="201">
        <v>0</v>
      </c>
      <c r="I100" s="201">
        <v>0</v>
      </c>
      <c r="J100" s="201">
        <v>0</v>
      </c>
      <c r="K100" s="201">
        <v>0</v>
      </c>
      <c r="L100" s="201">
        <v>0</v>
      </c>
      <c r="M100" s="201">
        <v>0</v>
      </c>
      <c r="N100" s="201">
        <v>0</v>
      </c>
      <c r="O100" s="201">
        <v>0</v>
      </c>
      <c r="P100" s="201">
        <v>0</v>
      </c>
      <c r="Q100" s="201">
        <v>0</v>
      </c>
      <c r="R100" s="140"/>
      <c r="S100" s="191"/>
      <c r="T100" s="191"/>
      <c r="U100" s="191"/>
      <c r="V100" s="191"/>
      <c r="W100" s="191"/>
      <c r="X100" s="191"/>
      <c r="Y100" s="191"/>
      <c r="Z100" s="191"/>
      <c r="AA100" s="191"/>
      <c r="AB100" s="191"/>
      <c r="AC100" s="191"/>
      <c r="AD100" s="191"/>
      <c r="AE100" s="191"/>
    </row>
    <row r="101" spans="1:31" s="99" customFormat="1" x14ac:dyDescent="0.25">
      <c r="A101" s="198" t="s">
        <v>178</v>
      </c>
      <c r="B101" s="107">
        <f>SUM(D101:Q101)</f>
        <v>0</v>
      </c>
      <c r="C101" s="481"/>
      <c r="D101" s="201">
        <v>0</v>
      </c>
      <c r="E101" s="201">
        <v>0</v>
      </c>
      <c r="F101" s="201">
        <v>0</v>
      </c>
      <c r="G101" s="201">
        <v>0</v>
      </c>
      <c r="H101" s="201">
        <v>0</v>
      </c>
      <c r="I101" s="201">
        <v>0</v>
      </c>
      <c r="J101" s="201">
        <v>0</v>
      </c>
      <c r="K101" s="201">
        <v>0</v>
      </c>
      <c r="L101" s="201">
        <v>0</v>
      </c>
      <c r="M101" s="201">
        <v>0</v>
      </c>
      <c r="N101" s="201">
        <v>0</v>
      </c>
      <c r="O101" s="201">
        <v>0</v>
      </c>
      <c r="P101" s="201">
        <v>0</v>
      </c>
      <c r="Q101" s="201">
        <v>0</v>
      </c>
      <c r="R101" s="140"/>
      <c r="S101" s="191"/>
      <c r="T101" s="191"/>
      <c r="U101" s="191"/>
      <c r="V101" s="191"/>
      <c r="W101" s="191"/>
      <c r="X101" s="191"/>
      <c r="Y101" s="191"/>
      <c r="Z101" s="191"/>
      <c r="AA101" s="191"/>
      <c r="AB101" s="191"/>
      <c r="AC101" s="191"/>
      <c r="AD101" s="191"/>
      <c r="AE101" s="191"/>
    </row>
    <row r="102" spans="1:31" s="99" customFormat="1" ht="24" x14ac:dyDescent="0.25">
      <c r="A102" s="206" t="s">
        <v>179</v>
      </c>
      <c r="B102" s="107">
        <f t="shared" ref="B102:B103" si="30">SUM(D102:Q102)</f>
        <v>0</v>
      </c>
      <c r="C102" s="481"/>
      <c r="D102" s="201">
        <v>0</v>
      </c>
      <c r="E102" s="201">
        <v>0</v>
      </c>
      <c r="F102" s="201">
        <v>0</v>
      </c>
      <c r="G102" s="201">
        <v>0</v>
      </c>
      <c r="H102" s="201">
        <v>0</v>
      </c>
      <c r="I102" s="201">
        <v>0</v>
      </c>
      <c r="J102" s="201">
        <v>0</v>
      </c>
      <c r="K102" s="201">
        <v>0</v>
      </c>
      <c r="L102" s="201">
        <v>0</v>
      </c>
      <c r="M102" s="201">
        <v>0</v>
      </c>
      <c r="N102" s="201">
        <v>0</v>
      </c>
      <c r="O102" s="201">
        <v>0</v>
      </c>
      <c r="P102" s="201">
        <v>0</v>
      </c>
      <c r="Q102" s="201">
        <v>0</v>
      </c>
      <c r="R102" s="140"/>
      <c r="S102" s="191"/>
      <c r="T102" s="191"/>
      <c r="U102" s="191"/>
      <c r="V102" s="191"/>
      <c r="W102" s="191"/>
      <c r="X102" s="191"/>
      <c r="Y102" s="191"/>
      <c r="Z102" s="191"/>
      <c r="AA102" s="191"/>
      <c r="AB102" s="191"/>
      <c r="AC102" s="191"/>
      <c r="AD102" s="191"/>
      <c r="AE102" s="191"/>
    </row>
    <row r="103" spans="1:31" s="210" customFormat="1" ht="24" x14ac:dyDescent="0.25">
      <c r="A103" s="206" t="s">
        <v>180</v>
      </c>
      <c r="B103" s="107">
        <f t="shared" si="30"/>
        <v>0</v>
      </c>
      <c r="C103" s="481"/>
      <c r="D103" s="201">
        <v>0</v>
      </c>
      <c r="E103" s="201">
        <v>0</v>
      </c>
      <c r="F103" s="201">
        <v>0</v>
      </c>
      <c r="G103" s="201">
        <v>0</v>
      </c>
      <c r="H103" s="201">
        <v>0</v>
      </c>
      <c r="I103" s="201">
        <v>0</v>
      </c>
      <c r="J103" s="201">
        <v>0</v>
      </c>
      <c r="K103" s="201">
        <v>0</v>
      </c>
      <c r="L103" s="201">
        <v>0</v>
      </c>
      <c r="M103" s="201">
        <v>0</v>
      </c>
      <c r="N103" s="201">
        <v>0</v>
      </c>
      <c r="O103" s="201">
        <v>0</v>
      </c>
      <c r="P103" s="201">
        <v>0</v>
      </c>
      <c r="Q103" s="201">
        <v>0</v>
      </c>
      <c r="R103" s="209"/>
      <c r="S103" s="209"/>
      <c r="T103" s="209"/>
      <c r="U103" s="209"/>
      <c r="V103" s="209"/>
      <c r="W103" s="209"/>
      <c r="X103" s="209"/>
      <c r="Y103" s="209"/>
      <c r="Z103" s="209"/>
      <c r="AA103" s="209"/>
      <c r="AB103" s="209"/>
      <c r="AC103" s="209"/>
      <c r="AD103" s="209"/>
      <c r="AE103" s="209"/>
    </row>
    <row r="104" spans="1:31" s="215" customFormat="1" ht="26.25" customHeight="1" x14ac:dyDescent="0.3">
      <c r="A104" s="211" t="s">
        <v>142</v>
      </c>
      <c r="B104" s="107">
        <f>SUM(D104:Q104)</f>
        <v>0</v>
      </c>
      <c r="C104" s="481"/>
      <c r="D104" s="212">
        <f>D80+D83+D86+D89+D92+SUM(D95:D103)</f>
        <v>0</v>
      </c>
      <c r="E104" s="212">
        <f>E80+E83+E86+E89+E92+SUM(E95:E103)</f>
        <v>0</v>
      </c>
      <c r="F104" s="212">
        <f>F80+F83+F86+F89+F92+SUM(F95:F103)</f>
        <v>0</v>
      </c>
      <c r="G104" s="212">
        <f>G80+G83+G86+G89+G92+SUM(G95:G103)</f>
        <v>0</v>
      </c>
      <c r="H104" s="212">
        <f>H80+H83+H86+H89+H92+SUM(H95:H103)</f>
        <v>0</v>
      </c>
      <c r="I104" s="212">
        <f>I80+I83+I86+I89+I92+SUM(I95:I103)</f>
        <v>0</v>
      </c>
      <c r="J104" s="212">
        <f>J80+J83+J86+J89+J92+SUM(J95:J103)</f>
        <v>0</v>
      </c>
      <c r="K104" s="212">
        <f>K80+K83+K86+K89+K92+SUM(K95:K103)</f>
        <v>0</v>
      </c>
      <c r="L104" s="212">
        <f>L80+L83+L86+L89+L92+SUM(L95:L103)</f>
        <v>0</v>
      </c>
      <c r="M104" s="212">
        <f>M80+M83+M86+M89+M92+SUM(M95:M103)</f>
        <v>0</v>
      </c>
      <c r="N104" s="212">
        <f>N80+N83+N86+N89+N92+SUM(N95:N103)</f>
        <v>0</v>
      </c>
      <c r="O104" s="212">
        <f>O80+O83+O86+O89+O92+SUM(O95:O103)</f>
        <v>0</v>
      </c>
      <c r="P104" s="212">
        <f>P80+P83+P86+P89+P92+SUM(P95:P103)</f>
        <v>0</v>
      </c>
      <c r="Q104" s="212">
        <f>Q80+Q83+Q86+Q89+Q92+SUM(Q95:Q103)</f>
        <v>0</v>
      </c>
      <c r="R104" s="213"/>
      <c r="S104" s="214"/>
      <c r="T104" s="214"/>
      <c r="U104" s="214"/>
      <c r="V104" s="214"/>
      <c r="W104" s="214"/>
      <c r="X104" s="214"/>
      <c r="Y104" s="214"/>
      <c r="Z104" s="214"/>
      <c r="AA104" s="214"/>
      <c r="AB104" s="214"/>
      <c r="AC104" s="214"/>
      <c r="AD104" s="214"/>
      <c r="AE104" s="214"/>
    </row>
    <row r="105" spans="1:31" s="103" customFormat="1" ht="14.25" customHeight="1" x14ac:dyDescent="0.25">
      <c r="A105" s="217" t="s">
        <v>143</v>
      </c>
      <c r="B105" s="107"/>
      <c r="C105" s="481"/>
      <c r="D105" s="107"/>
      <c r="E105" s="107"/>
      <c r="F105" s="107"/>
      <c r="G105" s="107"/>
      <c r="H105" s="107"/>
      <c r="I105" s="107"/>
      <c r="J105" s="107"/>
      <c r="K105" s="107"/>
      <c r="L105" s="107"/>
      <c r="M105" s="107"/>
      <c r="N105" s="107"/>
      <c r="O105" s="107"/>
      <c r="P105" s="107"/>
      <c r="Q105" s="107"/>
      <c r="R105" s="141"/>
      <c r="S105" s="122"/>
      <c r="T105" s="122"/>
      <c r="U105" s="122"/>
      <c r="V105" s="122"/>
      <c r="W105" s="122"/>
      <c r="X105" s="122"/>
      <c r="Y105" s="122"/>
      <c r="Z105" s="122"/>
      <c r="AA105" s="122"/>
      <c r="AB105" s="122"/>
      <c r="AC105" s="122"/>
      <c r="AD105" s="122"/>
      <c r="AE105" s="122"/>
    </row>
    <row r="106" spans="1:31" s="109" customFormat="1" ht="26.4" x14ac:dyDescent="0.25">
      <c r="A106" s="198" t="s">
        <v>144</v>
      </c>
      <c r="B106" s="107">
        <f>SUM(D106:Q106)</f>
        <v>0</v>
      </c>
      <c r="C106" s="481"/>
      <c r="D106" s="150">
        <f t="shared" ref="D106" si="31">D107*D108+D109*D110</f>
        <v>0</v>
      </c>
      <c r="E106" s="150">
        <f t="shared" ref="E106:Q106" si="32">E107*E108+E109*E110</f>
        <v>0</v>
      </c>
      <c r="F106" s="150">
        <f t="shared" si="32"/>
        <v>0</v>
      </c>
      <c r="G106" s="150">
        <f t="shared" si="32"/>
        <v>0</v>
      </c>
      <c r="H106" s="150">
        <f t="shared" si="32"/>
        <v>0</v>
      </c>
      <c r="I106" s="150">
        <f t="shared" si="32"/>
        <v>0</v>
      </c>
      <c r="J106" s="150">
        <f t="shared" si="32"/>
        <v>0</v>
      </c>
      <c r="K106" s="150">
        <f t="shared" si="32"/>
        <v>0</v>
      </c>
      <c r="L106" s="150">
        <f t="shared" si="32"/>
        <v>0</v>
      </c>
      <c r="M106" s="150">
        <f t="shared" si="32"/>
        <v>0</v>
      </c>
      <c r="N106" s="150">
        <f t="shared" si="32"/>
        <v>0</v>
      </c>
      <c r="O106" s="150">
        <f t="shared" si="32"/>
        <v>0</v>
      </c>
      <c r="P106" s="150">
        <f t="shared" si="32"/>
        <v>0</v>
      </c>
      <c r="Q106" s="150">
        <f t="shared" si="32"/>
        <v>0</v>
      </c>
      <c r="R106" s="140"/>
      <c r="S106" s="191"/>
      <c r="T106" s="191"/>
      <c r="U106" s="191"/>
      <c r="V106" s="191"/>
      <c r="W106" s="191"/>
      <c r="X106" s="191"/>
      <c r="Y106" s="191"/>
      <c r="Z106" s="191"/>
      <c r="AA106" s="191"/>
      <c r="AB106" s="191"/>
      <c r="AC106" s="191"/>
      <c r="AD106" s="191"/>
      <c r="AE106" s="191"/>
    </row>
    <row r="107" spans="1:31" s="203" customFormat="1" ht="11.25" customHeight="1" x14ac:dyDescent="0.2">
      <c r="A107" s="199" t="s">
        <v>145</v>
      </c>
      <c r="B107" s="200" t="s">
        <v>131</v>
      </c>
      <c r="C107" s="481"/>
      <c r="D107" s="201">
        <v>0</v>
      </c>
      <c r="E107" s="201">
        <v>0</v>
      </c>
      <c r="F107" s="201">
        <v>0</v>
      </c>
      <c r="G107" s="201">
        <v>0</v>
      </c>
      <c r="H107" s="201">
        <v>0</v>
      </c>
      <c r="I107" s="201">
        <v>0</v>
      </c>
      <c r="J107" s="201">
        <v>0</v>
      </c>
      <c r="K107" s="201">
        <v>0</v>
      </c>
      <c r="L107" s="201">
        <v>0</v>
      </c>
      <c r="M107" s="201">
        <v>0</v>
      </c>
      <c r="N107" s="201">
        <v>0</v>
      </c>
      <c r="O107" s="201">
        <v>0</v>
      </c>
      <c r="P107" s="201">
        <v>0</v>
      </c>
      <c r="Q107" s="201">
        <v>0</v>
      </c>
      <c r="R107" s="202"/>
      <c r="S107" s="202"/>
      <c r="T107" s="202"/>
      <c r="U107" s="202"/>
      <c r="V107" s="202"/>
      <c r="W107" s="202"/>
      <c r="X107" s="202"/>
      <c r="Y107" s="202"/>
      <c r="Z107" s="202"/>
      <c r="AA107" s="202"/>
      <c r="AB107" s="202"/>
      <c r="AC107" s="202"/>
      <c r="AD107" s="202"/>
      <c r="AE107" s="202"/>
    </row>
    <row r="108" spans="1:31" s="203" customFormat="1" ht="11.25" customHeight="1" x14ac:dyDescent="0.2">
      <c r="A108" s="199" t="s">
        <v>146</v>
      </c>
      <c r="B108" s="200" t="s">
        <v>131</v>
      </c>
      <c r="C108" s="481"/>
      <c r="D108" s="201">
        <v>0</v>
      </c>
      <c r="E108" s="201">
        <v>0</v>
      </c>
      <c r="F108" s="201">
        <v>0</v>
      </c>
      <c r="G108" s="201">
        <v>0</v>
      </c>
      <c r="H108" s="201">
        <v>0</v>
      </c>
      <c r="I108" s="201">
        <v>0</v>
      </c>
      <c r="J108" s="201">
        <v>0</v>
      </c>
      <c r="K108" s="201">
        <v>0</v>
      </c>
      <c r="L108" s="201">
        <v>0</v>
      </c>
      <c r="M108" s="201">
        <v>0</v>
      </c>
      <c r="N108" s="201">
        <v>0</v>
      </c>
      <c r="O108" s="201">
        <v>0</v>
      </c>
      <c r="P108" s="201">
        <v>0</v>
      </c>
      <c r="Q108" s="201">
        <v>0</v>
      </c>
      <c r="R108" s="202"/>
      <c r="S108" s="202"/>
      <c r="T108" s="202"/>
      <c r="U108" s="202"/>
      <c r="V108" s="202"/>
      <c r="W108" s="202"/>
      <c r="X108" s="202"/>
      <c r="Y108" s="202"/>
      <c r="Z108" s="202"/>
      <c r="AA108" s="202"/>
      <c r="AB108" s="202"/>
      <c r="AC108" s="202"/>
      <c r="AD108" s="202"/>
      <c r="AE108" s="202"/>
    </row>
    <row r="109" spans="1:31" s="203" customFormat="1" ht="11.25" customHeight="1" x14ac:dyDescent="0.2">
      <c r="A109" s="199" t="s">
        <v>147</v>
      </c>
      <c r="B109" s="200" t="s">
        <v>131</v>
      </c>
      <c r="C109" s="481"/>
      <c r="D109" s="201">
        <v>0</v>
      </c>
      <c r="E109" s="201">
        <v>0</v>
      </c>
      <c r="F109" s="201">
        <v>0</v>
      </c>
      <c r="G109" s="201">
        <v>0</v>
      </c>
      <c r="H109" s="201">
        <v>0</v>
      </c>
      <c r="I109" s="201">
        <v>0</v>
      </c>
      <c r="J109" s="201">
        <v>0</v>
      </c>
      <c r="K109" s="201">
        <v>0</v>
      </c>
      <c r="L109" s="201">
        <v>0</v>
      </c>
      <c r="M109" s="201">
        <v>0</v>
      </c>
      <c r="N109" s="201">
        <v>0</v>
      </c>
      <c r="O109" s="201">
        <v>0</v>
      </c>
      <c r="P109" s="201">
        <v>0</v>
      </c>
      <c r="Q109" s="201">
        <v>0</v>
      </c>
      <c r="R109" s="202"/>
      <c r="S109" s="202"/>
      <c r="T109" s="202"/>
      <c r="U109" s="202"/>
      <c r="V109" s="202"/>
      <c r="W109" s="202"/>
      <c r="X109" s="202"/>
      <c r="Y109" s="202"/>
      <c r="Z109" s="202"/>
      <c r="AA109" s="202"/>
      <c r="AB109" s="202"/>
      <c r="AC109" s="202"/>
      <c r="AD109" s="202"/>
      <c r="AE109" s="202"/>
    </row>
    <row r="110" spans="1:31" s="203" customFormat="1" ht="11.25" customHeight="1" x14ac:dyDescent="0.2">
      <c r="A110" s="199" t="s">
        <v>148</v>
      </c>
      <c r="B110" s="200" t="s">
        <v>131</v>
      </c>
      <c r="C110" s="481"/>
      <c r="D110" s="201">
        <v>0</v>
      </c>
      <c r="E110" s="201">
        <v>0</v>
      </c>
      <c r="F110" s="201">
        <v>0</v>
      </c>
      <c r="G110" s="201">
        <v>0</v>
      </c>
      <c r="H110" s="201">
        <v>0</v>
      </c>
      <c r="I110" s="201">
        <v>0</v>
      </c>
      <c r="J110" s="201">
        <v>0</v>
      </c>
      <c r="K110" s="201">
        <v>0</v>
      </c>
      <c r="L110" s="201">
        <v>0</v>
      </c>
      <c r="M110" s="201">
        <v>0</v>
      </c>
      <c r="N110" s="201">
        <v>0</v>
      </c>
      <c r="O110" s="201">
        <v>0</v>
      </c>
      <c r="P110" s="201">
        <v>0</v>
      </c>
      <c r="Q110" s="201">
        <v>0</v>
      </c>
      <c r="R110" s="202"/>
      <c r="S110" s="202"/>
      <c r="T110" s="202"/>
      <c r="U110" s="202"/>
      <c r="V110" s="202"/>
      <c r="W110" s="202"/>
      <c r="X110" s="202"/>
      <c r="Y110" s="202"/>
      <c r="Z110" s="202"/>
      <c r="AA110" s="202"/>
      <c r="AB110" s="202"/>
      <c r="AC110" s="202"/>
      <c r="AD110" s="202"/>
      <c r="AE110" s="202"/>
    </row>
    <row r="111" spans="1:31" s="109" customFormat="1" x14ac:dyDescent="0.25">
      <c r="A111" s="198" t="s">
        <v>339</v>
      </c>
      <c r="B111" s="107">
        <f>SUM(D111:Q111)</f>
        <v>0</v>
      </c>
      <c r="C111" s="481"/>
      <c r="D111" s="150">
        <f t="shared" ref="D111" si="33">D112*D113</f>
        <v>0</v>
      </c>
      <c r="E111" s="150">
        <f t="shared" ref="E111:Q111" si="34">E112*E113</f>
        <v>0</v>
      </c>
      <c r="F111" s="150">
        <f t="shared" si="34"/>
        <v>0</v>
      </c>
      <c r="G111" s="150">
        <f t="shared" si="34"/>
        <v>0</v>
      </c>
      <c r="H111" s="150">
        <f t="shared" si="34"/>
        <v>0</v>
      </c>
      <c r="I111" s="150">
        <f t="shared" si="34"/>
        <v>0</v>
      </c>
      <c r="J111" s="150">
        <f t="shared" si="34"/>
        <v>0</v>
      </c>
      <c r="K111" s="150">
        <f t="shared" si="34"/>
        <v>0</v>
      </c>
      <c r="L111" s="150">
        <f t="shared" si="34"/>
        <v>0</v>
      </c>
      <c r="M111" s="150">
        <f t="shared" si="34"/>
        <v>0</v>
      </c>
      <c r="N111" s="150">
        <f t="shared" si="34"/>
        <v>0</v>
      </c>
      <c r="O111" s="150">
        <f t="shared" si="34"/>
        <v>0</v>
      </c>
      <c r="P111" s="150">
        <f t="shared" si="34"/>
        <v>0</v>
      </c>
      <c r="Q111" s="150">
        <f t="shared" si="34"/>
        <v>0</v>
      </c>
      <c r="R111" s="140"/>
      <c r="S111" s="191"/>
      <c r="T111" s="191"/>
      <c r="U111" s="191"/>
      <c r="V111" s="191"/>
      <c r="W111" s="191"/>
      <c r="X111" s="191"/>
      <c r="Y111" s="191"/>
      <c r="Z111" s="191"/>
      <c r="AA111" s="191"/>
      <c r="AB111" s="191"/>
      <c r="AC111" s="191"/>
      <c r="AD111" s="191"/>
      <c r="AE111" s="191"/>
    </row>
    <row r="112" spans="1:31" s="203" customFormat="1" ht="11.25" customHeight="1" x14ac:dyDescent="0.2">
      <c r="A112" s="199" t="s">
        <v>340</v>
      </c>
      <c r="B112" s="200" t="s">
        <v>131</v>
      </c>
      <c r="C112" s="481"/>
      <c r="D112" s="201">
        <v>0</v>
      </c>
      <c r="E112" s="201">
        <v>0</v>
      </c>
      <c r="F112" s="201">
        <v>0</v>
      </c>
      <c r="G112" s="201">
        <v>0</v>
      </c>
      <c r="H112" s="201">
        <v>0</v>
      </c>
      <c r="I112" s="201">
        <v>0</v>
      </c>
      <c r="J112" s="201">
        <v>0</v>
      </c>
      <c r="K112" s="201">
        <v>0</v>
      </c>
      <c r="L112" s="201">
        <v>0</v>
      </c>
      <c r="M112" s="201">
        <v>0</v>
      </c>
      <c r="N112" s="201">
        <v>0</v>
      </c>
      <c r="O112" s="201">
        <v>0</v>
      </c>
      <c r="P112" s="201">
        <v>0</v>
      </c>
      <c r="Q112" s="201">
        <v>0</v>
      </c>
      <c r="R112" s="202"/>
      <c r="S112" s="202"/>
      <c r="T112" s="202"/>
      <c r="U112" s="202"/>
      <c r="V112" s="202"/>
      <c r="W112" s="202"/>
      <c r="X112" s="202"/>
      <c r="Y112" s="202"/>
      <c r="Z112" s="202"/>
      <c r="AA112" s="202"/>
      <c r="AB112" s="202"/>
      <c r="AC112" s="202"/>
      <c r="AD112" s="202"/>
      <c r="AE112" s="202"/>
    </row>
    <row r="113" spans="1:31" s="203" customFormat="1" ht="11.25" customHeight="1" x14ac:dyDescent="0.2">
      <c r="A113" s="199" t="s">
        <v>149</v>
      </c>
      <c r="B113" s="200" t="s">
        <v>131</v>
      </c>
      <c r="C113" s="481"/>
      <c r="D113" s="201">
        <v>0</v>
      </c>
      <c r="E113" s="201">
        <v>0</v>
      </c>
      <c r="F113" s="201">
        <v>0</v>
      </c>
      <c r="G113" s="201">
        <v>0</v>
      </c>
      <c r="H113" s="201">
        <v>0</v>
      </c>
      <c r="I113" s="201">
        <v>0</v>
      </c>
      <c r="J113" s="201">
        <v>0</v>
      </c>
      <c r="K113" s="201">
        <v>0</v>
      </c>
      <c r="L113" s="201">
        <v>0</v>
      </c>
      <c r="M113" s="201">
        <v>0</v>
      </c>
      <c r="N113" s="201">
        <v>0</v>
      </c>
      <c r="O113" s="201">
        <v>0</v>
      </c>
      <c r="P113" s="201">
        <v>0</v>
      </c>
      <c r="Q113" s="201">
        <v>0</v>
      </c>
      <c r="R113" s="202"/>
      <c r="S113" s="202"/>
      <c r="T113" s="202"/>
      <c r="U113" s="202"/>
      <c r="V113" s="202"/>
      <c r="W113" s="202"/>
      <c r="X113" s="202"/>
      <c r="Y113" s="202"/>
      <c r="Z113" s="202"/>
      <c r="AA113" s="202"/>
      <c r="AB113" s="202"/>
      <c r="AC113" s="202"/>
      <c r="AD113" s="202"/>
      <c r="AE113" s="202"/>
    </row>
    <row r="114" spans="1:31" s="109" customFormat="1" ht="26.4" x14ac:dyDescent="0.25">
      <c r="A114" s="198" t="s">
        <v>150</v>
      </c>
      <c r="B114" s="107">
        <f>SUM(D114:Q114)</f>
        <v>0</v>
      </c>
      <c r="C114" s="481"/>
      <c r="D114" s="108">
        <v>0</v>
      </c>
      <c r="E114" s="108">
        <v>0</v>
      </c>
      <c r="F114" s="108">
        <v>0</v>
      </c>
      <c r="G114" s="108">
        <v>0</v>
      </c>
      <c r="H114" s="108">
        <v>0</v>
      </c>
      <c r="I114" s="108">
        <v>0</v>
      </c>
      <c r="J114" s="108">
        <v>0</v>
      </c>
      <c r="K114" s="108">
        <v>0</v>
      </c>
      <c r="L114" s="108">
        <v>0</v>
      </c>
      <c r="M114" s="108">
        <v>0</v>
      </c>
      <c r="N114" s="108">
        <v>0</v>
      </c>
      <c r="O114" s="108">
        <v>0</v>
      </c>
      <c r="P114" s="108">
        <v>0</v>
      </c>
      <c r="Q114" s="108">
        <v>0</v>
      </c>
      <c r="R114" s="140"/>
      <c r="S114" s="191"/>
      <c r="T114" s="191"/>
      <c r="U114" s="191"/>
      <c r="V114" s="191"/>
      <c r="W114" s="191"/>
      <c r="X114" s="191"/>
      <c r="Y114" s="191"/>
      <c r="Z114" s="191"/>
      <c r="AA114" s="191"/>
      <c r="AB114" s="191"/>
      <c r="AC114" s="191"/>
      <c r="AD114" s="191"/>
      <c r="AE114" s="191"/>
    </row>
    <row r="115" spans="1:31" s="109" customFormat="1" x14ac:dyDescent="0.25">
      <c r="A115" s="198" t="s">
        <v>151</v>
      </c>
      <c r="B115" s="107">
        <f>SUM(D115:Q115)</f>
        <v>0</v>
      </c>
      <c r="C115" s="481"/>
      <c r="D115" s="150">
        <f t="shared" ref="D115" si="35">D116*D117</f>
        <v>0</v>
      </c>
      <c r="E115" s="150">
        <f t="shared" ref="E115:Q115" si="36">E116*E117</f>
        <v>0</v>
      </c>
      <c r="F115" s="150">
        <f t="shared" si="36"/>
        <v>0</v>
      </c>
      <c r="G115" s="150">
        <f t="shared" si="36"/>
        <v>0</v>
      </c>
      <c r="H115" s="150">
        <f t="shared" si="36"/>
        <v>0</v>
      </c>
      <c r="I115" s="150">
        <f t="shared" si="36"/>
        <v>0</v>
      </c>
      <c r="J115" s="150">
        <f t="shared" si="36"/>
        <v>0</v>
      </c>
      <c r="K115" s="150">
        <f t="shared" si="36"/>
        <v>0</v>
      </c>
      <c r="L115" s="150">
        <f t="shared" si="36"/>
        <v>0</v>
      </c>
      <c r="M115" s="150">
        <f t="shared" si="36"/>
        <v>0</v>
      </c>
      <c r="N115" s="150">
        <f t="shared" si="36"/>
        <v>0</v>
      </c>
      <c r="O115" s="150">
        <f t="shared" si="36"/>
        <v>0</v>
      </c>
      <c r="P115" s="150">
        <f t="shared" si="36"/>
        <v>0</v>
      </c>
      <c r="Q115" s="150">
        <f t="shared" si="36"/>
        <v>0</v>
      </c>
      <c r="R115" s="140"/>
      <c r="S115" s="191"/>
      <c r="T115" s="191"/>
      <c r="U115" s="191"/>
      <c r="V115" s="191"/>
      <c r="W115" s="191"/>
      <c r="X115" s="191"/>
      <c r="Y115" s="191"/>
      <c r="Z115" s="191"/>
      <c r="AA115" s="191"/>
      <c r="AB115" s="191"/>
      <c r="AC115" s="191"/>
      <c r="AD115" s="191"/>
      <c r="AE115" s="191"/>
    </row>
    <row r="116" spans="1:31" s="203" customFormat="1" ht="11.25" customHeight="1" x14ac:dyDescent="0.2">
      <c r="A116" s="199" t="s">
        <v>152</v>
      </c>
      <c r="B116" s="200" t="s">
        <v>131</v>
      </c>
      <c r="C116" s="481"/>
      <c r="D116" s="201">
        <v>0</v>
      </c>
      <c r="E116" s="201">
        <v>0</v>
      </c>
      <c r="F116" s="201">
        <v>0</v>
      </c>
      <c r="G116" s="201">
        <v>0</v>
      </c>
      <c r="H116" s="201">
        <v>0</v>
      </c>
      <c r="I116" s="201">
        <v>0</v>
      </c>
      <c r="J116" s="201">
        <v>0</v>
      </c>
      <c r="K116" s="201">
        <v>0</v>
      </c>
      <c r="L116" s="201">
        <v>0</v>
      </c>
      <c r="M116" s="201">
        <v>0</v>
      </c>
      <c r="N116" s="201">
        <v>0</v>
      </c>
      <c r="O116" s="201">
        <v>0</v>
      </c>
      <c r="P116" s="201">
        <v>0</v>
      </c>
      <c r="Q116" s="201">
        <v>0</v>
      </c>
      <c r="R116" s="202"/>
      <c r="S116" s="202"/>
      <c r="T116" s="202"/>
      <c r="U116" s="202"/>
      <c r="V116" s="202"/>
      <c r="W116" s="202"/>
      <c r="X116" s="202"/>
      <c r="Y116" s="202"/>
      <c r="Z116" s="202"/>
      <c r="AA116" s="202"/>
      <c r="AB116" s="202"/>
      <c r="AC116" s="202"/>
      <c r="AD116" s="202"/>
      <c r="AE116" s="202"/>
    </row>
    <row r="117" spans="1:31" s="203" customFormat="1" ht="11.25" customHeight="1" x14ac:dyDescent="0.2">
      <c r="A117" s="199" t="s">
        <v>153</v>
      </c>
      <c r="B117" s="200" t="s">
        <v>131</v>
      </c>
      <c r="C117" s="481"/>
      <c r="D117" s="201">
        <v>0</v>
      </c>
      <c r="E117" s="201">
        <v>0</v>
      </c>
      <c r="F117" s="201">
        <v>0</v>
      </c>
      <c r="G117" s="201">
        <v>0</v>
      </c>
      <c r="H117" s="201">
        <v>0</v>
      </c>
      <c r="I117" s="201">
        <v>0</v>
      </c>
      <c r="J117" s="201">
        <v>0</v>
      </c>
      <c r="K117" s="201">
        <v>0</v>
      </c>
      <c r="L117" s="201">
        <v>0</v>
      </c>
      <c r="M117" s="201">
        <v>0</v>
      </c>
      <c r="N117" s="201">
        <v>0</v>
      </c>
      <c r="O117" s="201">
        <v>0</v>
      </c>
      <c r="P117" s="201">
        <v>0</v>
      </c>
      <c r="Q117" s="201">
        <v>0</v>
      </c>
      <c r="R117" s="202"/>
      <c r="S117" s="202"/>
      <c r="T117" s="202"/>
      <c r="U117" s="202"/>
      <c r="V117" s="202"/>
      <c r="W117" s="202"/>
      <c r="X117" s="202"/>
      <c r="Y117" s="202"/>
      <c r="Z117" s="202"/>
      <c r="AA117" s="202"/>
      <c r="AB117" s="202"/>
      <c r="AC117" s="202"/>
      <c r="AD117" s="202"/>
      <c r="AE117" s="202"/>
    </row>
    <row r="118" spans="1:31" s="109" customFormat="1" x14ac:dyDescent="0.25">
      <c r="A118" s="198" t="s">
        <v>154</v>
      </c>
      <c r="B118" s="107">
        <f>SUM(D118:Q118)</f>
        <v>0</v>
      </c>
      <c r="C118" s="481"/>
      <c r="D118" s="150">
        <f t="shared" ref="D118" si="37">D119*D120</f>
        <v>0</v>
      </c>
      <c r="E118" s="150">
        <f t="shared" ref="E118:Q118" si="38">E119*E120</f>
        <v>0</v>
      </c>
      <c r="F118" s="150">
        <f t="shared" si="38"/>
        <v>0</v>
      </c>
      <c r="G118" s="150">
        <f t="shared" si="38"/>
        <v>0</v>
      </c>
      <c r="H118" s="150">
        <f t="shared" si="38"/>
        <v>0</v>
      </c>
      <c r="I118" s="150">
        <f t="shared" si="38"/>
        <v>0</v>
      </c>
      <c r="J118" s="150">
        <f t="shared" si="38"/>
        <v>0</v>
      </c>
      <c r="K118" s="150">
        <f t="shared" si="38"/>
        <v>0</v>
      </c>
      <c r="L118" s="150">
        <f t="shared" si="38"/>
        <v>0</v>
      </c>
      <c r="M118" s="150">
        <f t="shared" si="38"/>
        <v>0</v>
      </c>
      <c r="N118" s="150">
        <f t="shared" si="38"/>
        <v>0</v>
      </c>
      <c r="O118" s="150">
        <f t="shared" si="38"/>
        <v>0</v>
      </c>
      <c r="P118" s="150">
        <f t="shared" si="38"/>
        <v>0</v>
      </c>
      <c r="Q118" s="150">
        <f t="shared" si="38"/>
        <v>0</v>
      </c>
      <c r="R118" s="140"/>
      <c r="S118" s="191"/>
      <c r="T118" s="191"/>
      <c r="U118" s="191"/>
      <c r="V118" s="191"/>
      <c r="W118" s="191"/>
      <c r="X118" s="191"/>
      <c r="Y118" s="191"/>
      <c r="Z118" s="191"/>
      <c r="AA118" s="191"/>
      <c r="AB118" s="191"/>
      <c r="AC118" s="191"/>
      <c r="AD118" s="191"/>
      <c r="AE118" s="191"/>
    </row>
    <row r="119" spans="1:31" s="203" customFormat="1" ht="11.25" customHeight="1" x14ac:dyDescent="0.2">
      <c r="A119" s="199" t="s">
        <v>152</v>
      </c>
      <c r="B119" s="200" t="s">
        <v>131</v>
      </c>
      <c r="C119" s="481"/>
      <c r="D119" s="201">
        <v>0</v>
      </c>
      <c r="E119" s="201">
        <v>0</v>
      </c>
      <c r="F119" s="201">
        <v>0</v>
      </c>
      <c r="G119" s="201">
        <v>0</v>
      </c>
      <c r="H119" s="201">
        <v>0</v>
      </c>
      <c r="I119" s="201">
        <v>0</v>
      </c>
      <c r="J119" s="201">
        <v>0</v>
      </c>
      <c r="K119" s="201">
        <v>0</v>
      </c>
      <c r="L119" s="201">
        <v>0</v>
      </c>
      <c r="M119" s="201">
        <v>0</v>
      </c>
      <c r="N119" s="201">
        <v>0</v>
      </c>
      <c r="O119" s="201">
        <v>0</v>
      </c>
      <c r="P119" s="201">
        <v>0</v>
      </c>
      <c r="Q119" s="201">
        <v>0</v>
      </c>
      <c r="R119" s="202"/>
      <c r="S119" s="202"/>
      <c r="T119" s="202"/>
      <c r="U119" s="202"/>
      <c r="V119" s="202"/>
      <c r="W119" s="202"/>
      <c r="X119" s="202"/>
      <c r="Y119" s="202"/>
      <c r="Z119" s="202"/>
      <c r="AA119" s="202"/>
      <c r="AB119" s="202"/>
      <c r="AC119" s="202"/>
      <c r="AD119" s="202"/>
      <c r="AE119" s="202"/>
    </row>
    <row r="120" spans="1:31" s="203" customFormat="1" ht="11.25" customHeight="1" x14ac:dyDescent="0.2">
      <c r="A120" s="199" t="s">
        <v>153</v>
      </c>
      <c r="B120" s="200" t="s">
        <v>131</v>
      </c>
      <c r="C120" s="481"/>
      <c r="D120" s="201">
        <v>0</v>
      </c>
      <c r="E120" s="201">
        <v>0</v>
      </c>
      <c r="F120" s="201">
        <v>0</v>
      </c>
      <c r="G120" s="201">
        <v>0</v>
      </c>
      <c r="H120" s="201">
        <v>0</v>
      </c>
      <c r="I120" s="201">
        <v>0</v>
      </c>
      <c r="J120" s="201">
        <v>0</v>
      </c>
      <c r="K120" s="201">
        <v>0</v>
      </c>
      <c r="L120" s="201">
        <v>0</v>
      </c>
      <c r="M120" s="201">
        <v>0</v>
      </c>
      <c r="N120" s="201">
        <v>0</v>
      </c>
      <c r="O120" s="201">
        <v>0</v>
      </c>
      <c r="P120" s="201">
        <v>0</v>
      </c>
      <c r="Q120" s="201">
        <v>0</v>
      </c>
      <c r="R120" s="202"/>
      <c r="S120" s="202"/>
      <c r="T120" s="202"/>
      <c r="U120" s="202"/>
      <c r="V120" s="202"/>
      <c r="W120" s="202"/>
      <c r="X120" s="202"/>
      <c r="Y120" s="202"/>
      <c r="Z120" s="202"/>
      <c r="AA120" s="202"/>
      <c r="AB120" s="202"/>
      <c r="AC120" s="202"/>
      <c r="AD120" s="202"/>
      <c r="AE120" s="202"/>
    </row>
    <row r="121" spans="1:31" s="109" customFormat="1" x14ac:dyDescent="0.25">
      <c r="A121" s="198" t="s">
        <v>155</v>
      </c>
      <c r="B121" s="107">
        <f>SUM(D121:Q121)</f>
        <v>0</v>
      </c>
      <c r="C121" s="481"/>
      <c r="D121" s="150">
        <f t="shared" ref="D121" si="39">D122*D123</f>
        <v>0</v>
      </c>
      <c r="E121" s="150">
        <f t="shared" ref="E121:Q121" si="40">E122*E123</f>
        <v>0</v>
      </c>
      <c r="F121" s="150">
        <f t="shared" si="40"/>
        <v>0</v>
      </c>
      <c r="G121" s="150">
        <f t="shared" si="40"/>
        <v>0</v>
      </c>
      <c r="H121" s="150">
        <f t="shared" si="40"/>
        <v>0</v>
      </c>
      <c r="I121" s="150">
        <f t="shared" si="40"/>
        <v>0</v>
      </c>
      <c r="J121" s="150">
        <f t="shared" si="40"/>
        <v>0</v>
      </c>
      <c r="K121" s="150">
        <f t="shared" si="40"/>
        <v>0</v>
      </c>
      <c r="L121" s="150">
        <f t="shared" si="40"/>
        <v>0</v>
      </c>
      <c r="M121" s="150">
        <f t="shared" si="40"/>
        <v>0</v>
      </c>
      <c r="N121" s="150">
        <f t="shared" si="40"/>
        <v>0</v>
      </c>
      <c r="O121" s="150">
        <f t="shared" si="40"/>
        <v>0</v>
      </c>
      <c r="P121" s="150">
        <f t="shared" si="40"/>
        <v>0</v>
      </c>
      <c r="Q121" s="150">
        <f t="shared" si="40"/>
        <v>0</v>
      </c>
      <c r="R121" s="140"/>
      <c r="S121" s="191"/>
      <c r="T121" s="191"/>
      <c r="U121" s="191"/>
      <c r="V121" s="191"/>
      <c r="W121" s="191"/>
      <c r="X121" s="191"/>
      <c r="Y121" s="191"/>
      <c r="Z121" s="191"/>
      <c r="AA121" s="191"/>
      <c r="AB121" s="191"/>
      <c r="AC121" s="191"/>
      <c r="AD121" s="191"/>
      <c r="AE121" s="191"/>
    </row>
    <row r="122" spans="1:31" s="203" customFormat="1" ht="11.25" customHeight="1" x14ac:dyDescent="0.2">
      <c r="A122" s="199" t="s">
        <v>152</v>
      </c>
      <c r="B122" s="200" t="s">
        <v>131</v>
      </c>
      <c r="C122" s="481"/>
      <c r="D122" s="201">
        <v>0</v>
      </c>
      <c r="E122" s="201">
        <v>0</v>
      </c>
      <c r="F122" s="201">
        <v>0</v>
      </c>
      <c r="G122" s="201">
        <v>0</v>
      </c>
      <c r="H122" s="201">
        <v>0</v>
      </c>
      <c r="I122" s="201">
        <v>0</v>
      </c>
      <c r="J122" s="201">
        <v>0</v>
      </c>
      <c r="K122" s="201">
        <v>0</v>
      </c>
      <c r="L122" s="201">
        <v>0</v>
      </c>
      <c r="M122" s="201">
        <v>0</v>
      </c>
      <c r="N122" s="201">
        <v>0</v>
      </c>
      <c r="O122" s="201">
        <v>0</v>
      </c>
      <c r="P122" s="201">
        <v>0</v>
      </c>
      <c r="Q122" s="201">
        <v>0</v>
      </c>
      <c r="R122" s="202"/>
      <c r="S122" s="202"/>
      <c r="T122" s="202"/>
      <c r="U122" s="202"/>
      <c r="V122" s="202"/>
      <c r="W122" s="202"/>
      <c r="X122" s="202"/>
      <c r="Y122" s="202"/>
      <c r="Z122" s="202"/>
      <c r="AA122" s="202"/>
      <c r="AB122" s="202"/>
      <c r="AC122" s="202"/>
      <c r="AD122" s="202"/>
      <c r="AE122" s="202"/>
    </row>
    <row r="123" spans="1:31" s="203" customFormat="1" ht="11.25" customHeight="1" x14ac:dyDescent="0.2">
      <c r="A123" s="199" t="s">
        <v>153</v>
      </c>
      <c r="B123" s="200" t="s">
        <v>131</v>
      </c>
      <c r="C123" s="481"/>
      <c r="D123" s="201">
        <v>0</v>
      </c>
      <c r="E123" s="201">
        <v>0</v>
      </c>
      <c r="F123" s="201">
        <v>0</v>
      </c>
      <c r="G123" s="201">
        <v>0</v>
      </c>
      <c r="H123" s="201">
        <v>0</v>
      </c>
      <c r="I123" s="201">
        <v>0</v>
      </c>
      <c r="J123" s="201">
        <v>0</v>
      </c>
      <c r="K123" s="201">
        <v>0</v>
      </c>
      <c r="L123" s="201">
        <v>0</v>
      </c>
      <c r="M123" s="201">
        <v>0</v>
      </c>
      <c r="N123" s="201">
        <v>0</v>
      </c>
      <c r="O123" s="201">
        <v>0</v>
      </c>
      <c r="P123" s="201">
        <v>0</v>
      </c>
      <c r="Q123" s="201">
        <v>0</v>
      </c>
      <c r="R123" s="202"/>
      <c r="S123" s="202"/>
      <c r="T123" s="202"/>
      <c r="U123" s="202"/>
      <c r="V123" s="202"/>
      <c r="W123" s="202"/>
      <c r="X123" s="202"/>
      <c r="Y123" s="202"/>
      <c r="Z123" s="202"/>
      <c r="AA123" s="202"/>
      <c r="AB123" s="202"/>
      <c r="AC123" s="202"/>
      <c r="AD123" s="202"/>
      <c r="AE123" s="202"/>
    </row>
    <row r="124" spans="1:31" s="109" customFormat="1" x14ac:dyDescent="0.25">
      <c r="A124" s="198" t="s">
        <v>156</v>
      </c>
      <c r="B124" s="107">
        <f>SUM(D124:Q124)</f>
        <v>0</v>
      </c>
      <c r="C124" s="481"/>
      <c r="D124" s="150">
        <f t="shared" ref="D124" si="41">D125*D126</f>
        <v>0</v>
      </c>
      <c r="E124" s="150">
        <f t="shared" ref="E124:Q124" si="42">E125*E126</f>
        <v>0</v>
      </c>
      <c r="F124" s="150">
        <f t="shared" si="42"/>
        <v>0</v>
      </c>
      <c r="G124" s="150">
        <f t="shared" si="42"/>
        <v>0</v>
      </c>
      <c r="H124" s="150">
        <f t="shared" si="42"/>
        <v>0</v>
      </c>
      <c r="I124" s="150">
        <f t="shared" si="42"/>
        <v>0</v>
      </c>
      <c r="J124" s="150">
        <f t="shared" si="42"/>
        <v>0</v>
      </c>
      <c r="K124" s="150">
        <f t="shared" si="42"/>
        <v>0</v>
      </c>
      <c r="L124" s="150">
        <f t="shared" si="42"/>
        <v>0</v>
      </c>
      <c r="M124" s="150">
        <f t="shared" si="42"/>
        <v>0</v>
      </c>
      <c r="N124" s="150">
        <f t="shared" si="42"/>
        <v>0</v>
      </c>
      <c r="O124" s="150">
        <f t="shared" si="42"/>
        <v>0</v>
      </c>
      <c r="P124" s="150">
        <f t="shared" si="42"/>
        <v>0</v>
      </c>
      <c r="Q124" s="150">
        <f t="shared" si="42"/>
        <v>0</v>
      </c>
      <c r="R124" s="140"/>
      <c r="S124" s="191"/>
      <c r="T124" s="191"/>
      <c r="U124" s="191"/>
      <c r="V124" s="191"/>
      <c r="W124" s="191"/>
      <c r="X124" s="191"/>
      <c r="Y124" s="191"/>
      <c r="Z124" s="191"/>
      <c r="AA124" s="191"/>
      <c r="AB124" s="191"/>
      <c r="AC124" s="191"/>
      <c r="AD124" s="191"/>
      <c r="AE124" s="191"/>
    </row>
    <row r="125" spans="1:31" s="203" customFormat="1" ht="11.25" customHeight="1" x14ac:dyDescent="0.2">
      <c r="A125" s="199" t="s">
        <v>152</v>
      </c>
      <c r="B125" s="200" t="s">
        <v>131</v>
      </c>
      <c r="C125" s="481"/>
      <c r="D125" s="201">
        <v>0</v>
      </c>
      <c r="E125" s="201">
        <v>0</v>
      </c>
      <c r="F125" s="201">
        <v>0</v>
      </c>
      <c r="G125" s="201">
        <v>0</v>
      </c>
      <c r="H125" s="201">
        <v>0</v>
      </c>
      <c r="I125" s="201">
        <v>0</v>
      </c>
      <c r="J125" s="201">
        <v>0</v>
      </c>
      <c r="K125" s="201">
        <v>0</v>
      </c>
      <c r="L125" s="201">
        <v>0</v>
      </c>
      <c r="M125" s="201">
        <v>0</v>
      </c>
      <c r="N125" s="201">
        <v>0</v>
      </c>
      <c r="O125" s="201">
        <v>0</v>
      </c>
      <c r="P125" s="201">
        <v>0</v>
      </c>
      <c r="Q125" s="201">
        <v>0</v>
      </c>
      <c r="R125" s="202"/>
      <c r="S125" s="202"/>
      <c r="T125" s="202"/>
      <c r="U125" s="202"/>
      <c r="V125" s="202"/>
      <c r="W125" s="202"/>
      <c r="X125" s="202"/>
      <c r="Y125" s="202"/>
      <c r="Z125" s="202"/>
      <c r="AA125" s="202"/>
      <c r="AB125" s="202"/>
      <c r="AC125" s="202"/>
      <c r="AD125" s="202"/>
      <c r="AE125" s="202"/>
    </row>
    <row r="126" spans="1:31" s="203" customFormat="1" ht="11.25" customHeight="1" x14ac:dyDescent="0.2">
      <c r="A126" s="199" t="s">
        <v>153</v>
      </c>
      <c r="B126" s="200" t="s">
        <v>131</v>
      </c>
      <c r="C126" s="481"/>
      <c r="D126" s="201">
        <v>0</v>
      </c>
      <c r="E126" s="201">
        <v>0</v>
      </c>
      <c r="F126" s="201">
        <v>0</v>
      </c>
      <c r="G126" s="201">
        <v>0</v>
      </c>
      <c r="H126" s="201">
        <v>0</v>
      </c>
      <c r="I126" s="201">
        <v>0</v>
      </c>
      <c r="J126" s="201">
        <v>0</v>
      </c>
      <c r="K126" s="201">
        <v>0</v>
      </c>
      <c r="L126" s="201">
        <v>0</v>
      </c>
      <c r="M126" s="201">
        <v>0</v>
      </c>
      <c r="N126" s="201">
        <v>0</v>
      </c>
      <c r="O126" s="201">
        <v>0</v>
      </c>
      <c r="P126" s="201">
        <v>0</v>
      </c>
      <c r="Q126" s="201">
        <v>0</v>
      </c>
      <c r="R126" s="202"/>
      <c r="S126" s="202"/>
      <c r="T126" s="202"/>
      <c r="U126" s="202"/>
      <c r="V126" s="202"/>
      <c r="W126" s="202"/>
      <c r="X126" s="202"/>
      <c r="Y126" s="202"/>
      <c r="Z126" s="202"/>
      <c r="AA126" s="202"/>
      <c r="AB126" s="202"/>
      <c r="AC126" s="202"/>
      <c r="AD126" s="202"/>
      <c r="AE126" s="202"/>
    </row>
    <row r="127" spans="1:31" s="103" customFormat="1" ht="16.5" customHeight="1" x14ac:dyDescent="0.25">
      <c r="A127" s="217" t="s">
        <v>157</v>
      </c>
      <c r="B127" s="107">
        <f>SUM(D127:Q127)</f>
        <v>0</v>
      </c>
      <c r="C127" s="481"/>
      <c r="D127" s="107">
        <f t="shared" ref="D127" si="43">D106+D111+D114+D115+D118+D121+D124</f>
        <v>0</v>
      </c>
      <c r="E127" s="107">
        <f t="shared" ref="E127:Q127" si="44">E106+E111+E114+E115+E118+E121+E124</f>
        <v>0</v>
      </c>
      <c r="F127" s="107">
        <f t="shared" si="44"/>
        <v>0</v>
      </c>
      <c r="G127" s="107">
        <f t="shared" si="44"/>
        <v>0</v>
      </c>
      <c r="H127" s="107">
        <f t="shared" si="44"/>
        <v>0</v>
      </c>
      <c r="I127" s="107">
        <f t="shared" si="44"/>
        <v>0</v>
      </c>
      <c r="J127" s="107">
        <f t="shared" si="44"/>
        <v>0</v>
      </c>
      <c r="K127" s="107">
        <f t="shared" si="44"/>
        <v>0</v>
      </c>
      <c r="L127" s="107">
        <f t="shared" si="44"/>
        <v>0</v>
      </c>
      <c r="M127" s="107">
        <f t="shared" si="44"/>
        <v>0</v>
      </c>
      <c r="N127" s="107">
        <f t="shared" si="44"/>
        <v>0</v>
      </c>
      <c r="O127" s="107">
        <f t="shared" si="44"/>
        <v>0</v>
      </c>
      <c r="P127" s="107">
        <f t="shared" si="44"/>
        <v>0</v>
      </c>
      <c r="Q127" s="107">
        <f t="shared" si="44"/>
        <v>0</v>
      </c>
      <c r="R127" s="141"/>
      <c r="S127" s="122"/>
      <c r="T127" s="122"/>
      <c r="U127" s="122"/>
      <c r="V127" s="122"/>
      <c r="W127" s="122"/>
      <c r="X127" s="122"/>
      <c r="Y127" s="122"/>
      <c r="Z127" s="122"/>
      <c r="AA127" s="122"/>
      <c r="AB127" s="122"/>
      <c r="AC127" s="122"/>
      <c r="AD127" s="122"/>
      <c r="AE127" s="122"/>
    </row>
    <row r="128" spans="1:31" s="109" customFormat="1" x14ac:dyDescent="0.25">
      <c r="A128" s="198" t="s">
        <v>158</v>
      </c>
      <c r="B128" s="107">
        <f>SUM(D128:Q128)</f>
        <v>0</v>
      </c>
      <c r="C128" s="481"/>
      <c r="D128" s="150">
        <f t="shared" ref="D128" si="45">D129*D130*D131</f>
        <v>0</v>
      </c>
      <c r="E128" s="150">
        <f t="shared" ref="E128:Q128" si="46">E129*E130*E131</f>
        <v>0</v>
      </c>
      <c r="F128" s="150">
        <f t="shared" si="46"/>
        <v>0</v>
      </c>
      <c r="G128" s="150">
        <f t="shared" si="46"/>
        <v>0</v>
      </c>
      <c r="H128" s="150">
        <f t="shared" si="46"/>
        <v>0</v>
      </c>
      <c r="I128" s="150">
        <f t="shared" si="46"/>
        <v>0</v>
      </c>
      <c r="J128" s="150">
        <f t="shared" si="46"/>
        <v>0</v>
      </c>
      <c r="K128" s="150">
        <f t="shared" si="46"/>
        <v>0</v>
      </c>
      <c r="L128" s="150">
        <f t="shared" si="46"/>
        <v>0</v>
      </c>
      <c r="M128" s="150">
        <f t="shared" si="46"/>
        <v>0</v>
      </c>
      <c r="N128" s="150">
        <f t="shared" si="46"/>
        <v>0</v>
      </c>
      <c r="O128" s="150">
        <f t="shared" si="46"/>
        <v>0</v>
      </c>
      <c r="P128" s="150">
        <f t="shared" si="46"/>
        <v>0</v>
      </c>
      <c r="Q128" s="150">
        <f t="shared" si="46"/>
        <v>0</v>
      </c>
      <c r="R128" s="140"/>
      <c r="S128" s="191"/>
      <c r="T128" s="191"/>
      <c r="U128" s="191"/>
      <c r="V128" s="191"/>
      <c r="W128" s="191"/>
      <c r="X128" s="191"/>
      <c r="Y128" s="191"/>
      <c r="Z128" s="191"/>
      <c r="AA128" s="191"/>
      <c r="AB128" s="191"/>
      <c r="AC128" s="191"/>
      <c r="AD128" s="191"/>
      <c r="AE128" s="191"/>
    </row>
    <row r="129" spans="1:31" s="203" customFormat="1" ht="11.25" customHeight="1" x14ac:dyDescent="0.2">
      <c r="A129" s="199" t="s">
        <v>159</v>
      </c>
      <c r="B129" s="200" t="s">
        <v>131</v>
      </c>
      <c r="C129" s="481"/>
      <c r="D129" s="201">
        <v>0</v>
      </c>
      <c r="E129" s="201">
        <v>0</v>
      </c>
      <c r="F129" s="201">
        <v>0</v>
      </c>
      <c r="G129" s="201">
        <v>0</v>
      </c>
      <c r="H129" s="201">
        <v>0</v>
      </c>
      <c r="I129" s="201">
        <v>0</v>
      </c>
      <c r="J129" s="201">
        <v>0</v>
      </c>
      <c r="K129" s="201">
        <v>0</v>
      </c>
      <c r="L129" s="201">
        <v>0</v>
      </c>
      <c r="M129" s="201">
        <v>0</v>
      </c>
      <c r="N129" s="201">
        <v>0</v>
      </c>
      <c r="O129" s="201">
        <v>0</v>
      </c>
      <c r="P129" s="201">
        <v>0</v>
      </c>
      <c r="Q129" s="201">
        <v>0</v>
      </c>
      <c r="R129" s="202"/>
      <c r="S129" s="202"/>
      <c r="T129" s="202"/>
      <c r="U129" s="202"/>
      <c r="V129" s="202"/>
      <c r="W129" s="202"/>
      <c r="X129" s="202"/>
      <c r="Y129" s="202"/>
      <c r="Z129" s="202"/>
      <c r="AA129" s="202"/>
      <c r="AB129" s="202"/>
      <c r="AC129" s="202"/>
      <c r="AD129" s="202"/>
      <c r="AE129" s="202"/>
    </row>
    <row r="130" spans="1:31" s="203" customFormat="1" ht="11.25" customHeight="1" x14ac:dyDescent="0.2">
      <c r="A130" s="199" t="s">
        <v>160</v>
      </c>
      <c r="B130" s="200" t="s">
        <v>131</v>
      </c>
      <c r="C130" s="481"/>
      <c r="D130" s="201">
        <v>0</v>
      </c>
      <c r="E130" s="201">
        <v>0</v>
      </c>
      <c r="F130" s="201">
        <v>0</v>
      </c>
      <c r="G130" s="201">
        <v>0</v>
      </c>
      <c r="H130" s="201">
        <v>0</v>
      </c>
      <c r="I130" s="201">
        <v>0</v>
      </c>
      <c r="J130" s="201">
        <v>0</v>
      </c>
      <c r="K130" s="201">
        <v>0</v>
      </c>
      <c r="L130" s="201">
        <v>0</v>
      </c>
      <c r="M130" s="201">
        <v>0</v>
      </c>
      <c r="N130" s="201">
        <v>0</v>
      </c>
      <c r="O130" s="201">
        <v>0</v>
      </c>
      <c r="P130" s="201">
        <v>0</v>
      </c>
      <c r="Q130" s="201">
        <v>0</v>
      </c>
      <c r="R130" s="202"/>
      <c r="S130" s="202"/>
      <c r="T130" s="202"/>
      <c r="U130" s="202"/>
      <c r="V130" s="202"/>
      <c r="W130" s="202"/>
      <c r="X130" s="202"/>
      <c r="Y130" s="202"/>
      <c r="Z130" s="202"/>
      <c r="AA130" s="202"/>
      <c r="AB130" s="202"/>
      <c r="AC130" s="202"/>
      <c r="AD130" s="202"/>
      <c r="AE130" s="202"/>
    </row>
    <row r="131" spans="1:31" s="203" customFormat="1" ht="11.25" customHeight="1" x14ac:dyDescent="0.2">
      <c r="A131" s="199" t="s">
        <v>161</v>
      </c>
      <c r="B131" s="200" t="s">
        <v>131</v>
      </c>
      <c r="C131" s="481"/>
      <c r="D131" s="201">
        <v>0</v>
      </c>
      <c r="E131" s="201">
        <v>0</v>
      </c>
      <c r="F131" s="201">
        <v>0</v>
      </c>
      <c r="G131" s="201">
        <v>0</v>
      </c>
      <c r="H131" s="201">
        <v>0</v>
      </c>
      <c r="I131" s="201">
        <v>0</v>
      </c>
      <c r="J131" s="201">
        <v>0</v>
      </c>
      <c r="K131" s="201">
        <v>0</v>
      </c>
      <c r="L131" s="201">
        <v>0</v>
      </c>
      <c r="M131" s="201">
        <v>0</v>
      </c>
      <c r="N131" s="201">
        <v>0</v>
      </c>
      <c r="O131" s="201">
        <v>0</v>
      </c>
      <c r="P131" s="201">
        <v>0</v>
      </c>
      <c r="Q131" s="201">
        <v>0</v>
      </c>
      <c r="R131" s="202"/>
      <c r="S131" s="202"/>
      <c r="T131" s="202"/>
      <c r="U131" s="202"/>
      <c r="V131" s="202"/>
      <c r="W131" s="202"/>
      <c r="X131" s="202"/>
      <c r="Y131" s="202"/>
      <c r="Z131" s="202"/>
      <c r="AA131" s="202"/>
      <c r="AB131" s="202"/>
      <c r="AC131" s="202"/>
      <c r="AD131" s="202"/>
      <c r="AE131" s="202"/>
    </row>
    <row r="132" spans="1:31" s="109" customFormat="1" ht="15" customHeight="1" x14ac:dyDescent="0.25">
      <c r="A132" s="198" t="s">
        <v>162</v>
      </c>
      <c r="B132" s="107">
        <f>SUM(D132:Q132)</f>
        <v>0</v>
      </c>
      <c r="C132" s="481"/>
      <c r="D132" s="201">
        <v>0</v>
      </c>
      <c r="E132" s="201">
        <v>0</v>
      </c>
      <c r="F132" s="201">
        <v>0</v>
      </c>
      <c r="G132" s="201">
        <v>0</v>
      </c>
      <c r="H132" s="201">
        <v>0</v>
      </c>
      <c r="I132" s="201">
        <v>0</v>
      </c>
      <c r="J132" s="201">
        <v>0</v>
      </c>
      <c r="K132" s="201">
        <v>0</v>
      </c>
      <c r="L132" s="201">
        <v>0</v>
      </c>
      <c r="M132" s="201">
        <v>0</v>
      </c>
      <c r="N132" s="201">
        <v>0</v>
      </c>
      <c r="O132" s="201">
        <v>0</v>
      </c>
      <c r="P132" s="201">
        <v>0</v>
      </c>
      <c r="Q132" s="201">
        <v>0</v>
      </c>
      <c r="R132" s="140"/>
      <c r="S132" s="191"/>
      <c r="T132" s="191"/>
      <c r="U132" s="191"/>
      <c r="V132" s="191"/>
      <c r="W132" s="191"/>
      <c r="X132" s="191"/>
      <c r="Y132" s="191"/>
      <c r="Z132" s="191"/>
      <c r="AA132" s="191"/>
      <c r="AB132" s="191"/>
      <c r="AC132" s="191"/>
      <c r="AD132" s="191"/>
      <c r="AE132" s="191"/>
    </row>
    <row r="133" spans="1:31" s="103" customFormat="1" ht="15" customHeight="1" x14ac:dyDescent="0.25">
      <c r="A133" s="217" t="s">
        <v>163</v>
      </c>
      <c r="B133" s="107">
        <f>SUM(D133:Q133)</f>
        <v>0</v>
      </c>
      <c r="C133" s="481"/>
      <c r="D133" s="107">
        <f t="shared" ref="D133" si="47">D128+D132</f>
        <v>0</v>
      </c>
      <c r="E133" s="107">
        <f t="shared" ref="E133:Q133" si="48">E128+E132</f>
        <v>0</v>
      </c>
      <c r="F133" s="107">
        <f t="shared" si="48"/>
        <v>0</v>
      </c>
      <c r="G133" s="107">
        <f t="shared" si="48"/>
        <v>0</v>
      </c>
      <c r="H133" s="107">
        <f t="shared" si="48"/>
        <v>0</v>
      </c>
      <c r="I133" s="107">
        <f t="shared" si="48"/>
        <v>0</v>
      </c>
      <c r="J133" s="107">
        <f t="shared" si="48"/>
        <v>0</v>
      </c>
      <c r="K133" s="107">
        <f t="shared" si="48"/>
        <v>0</v>
      </c>
      <c r="L133" s="107">
        <f t="shared" si="48"/>
        <v>0</v>
      </c>
      <c r="M133" s="107">
        <f t="shared" si="48"/>
        <v>0</v>
      </c>
      <c r="N133" s="107">
        <f t="shared" si="48"/>
        <v>0</v>
      </c>
      <c r="O133" s="107">
        <f t="shared" si="48"/>
        <v>0</v>
      </c>
      <c r="P133" s="107">
        <f t="shared" si="48"/>
        <v>0</v>
      </c>
      <c r="Q133" s="107">
        <f t="shared" si="48"/>
        <v>0</v>
      </c>
      <c r="R133" s="141"/>
      <c r="S133" s="122"/>
      <c r="T133" s="122"/>
      <c r="U133" s="122"/>
      <c r="V133" s="122"/>
      <c r="W133" s="122"/>
      <c r="X133" s="122"/>
      <c r="Y133" s="122"/>
      <c r="Z133" s="122"/>
      <c r="AA133" s="122"/>
      <c r="AB133" s="122"/>
      <c r="AC133" s="122"/>
      <c r="AD133" s="122"/>
      <c r="AE133" s="122"/>
    </row>
    <row r="134" spans="1:31" ht="15" customHeight="1" x14ac:dyDescent="0.3">
      <c r="A134" s="198" t="s">
        <v>164</v>
      </c>
      <c r="B134" s="107">
        <f>SUM(D134:Q134)</f>
        <v>0</v>
      </c>
      <c r="C134" s="481"/>
      <c r="D134" s="150">
        <f t="shared" ref="D134" si="49">D135*D136</f>
        <v>0</v>
      </c>
      <c r="E134" s="150">
        <f t="shared" ref="E134:Q134" si="50">E135*E136</f>
        <v>0</v>
      </c>
      <c r="F134" s="150">
        <f t="shared" si="50"/>
        <v>0</v>
      </c>
      <c r="G134" s="150">
        <f t="shared" si="50"/>
        <v>0</v>
      </c>
      <c r="H134" s="150">
        <f t="shared" si="50"/>
        <v>0</v>
      </c>
      <c r="I134" s="150">
        <f t="shared" si="50"/>
        <v>0</v>
      </c>
      <c r="J134" s="150">
        <f t="shared" si="50"/>
        <v>0</v>
      </c>
      <c r="K134" s="150">
        <f t="shared" si="50"/>
        <v>0</v>
      </c>
      <c r="L134" s="150">
        <f t="shared" si="50"/>
        <v>0</v>
      </c>
      <c r="M134" s="150">
        <f t="shared" si="50"/>
        <v>0</v>
      </c>
      <c r="N134" s="150">
        <f t="shared" si="50"/>
        <v>0</v>
      </c>
      <c r="O134" s="150">
        <f t="shared" si="50"/>
        <v>0</v>
      </c>
      <c r="P134" s="150">
        <f t="shared" si="50"/>
        <v>0</v>
      </c>
      <c r="Q134" s="150">
        <f t="shared" si="50"/>
        <v>0</v>
      </c>
    </row>
    <row r="135" spans="1:31" s="203" customFormat="1" ht="11.25" customHeight="1" x14ac:dyDescent="0.2">
      <c r="A135" s="199" t="s">
        <v>165</v>
      </c>
      <c r="B135" s="200" t="s">
        <v>131</v>
      </c>
      <c r="C135" s="481"/>
      <c r="D135" s="201">
        <v>0</v>
      </c>
      <c r="E135" s="201">
        <v>0</v>
      </c>
      <c r="F135" s="201">
        <v>0</v>
      </c>
      <c r="G135" s="201">
        <v>0</v>
      </c>
      <c r="H135" s="201">
        <v>0</v>
      </c>
      <c r="I135" s="201">
        <v>0</v>
      </c>
      <c r="J135" s="201">
        <v>0</v>
      </c>
      <c r="K135" s="201">
        <v>0</v>
      </c>
      <c r="L135" s="201">
        <v>0</v>
      </c>
      <c r="M135" s="201">
        <v>0</v>
      </c>
      <c r="N135" s="201">
        <v>0</v>
      </c>
      <c r="O135" s="201">
        <v>0</v>
      </c>
      <c r="P135" s="201">
        <v>0</v>
      </c>
      <c r="Q135" s="201">
        <v>0</v>
      </c>
      <c r="R135" s="202"/>
      <c r="S135" s="202"/>
      <c r="T135" s="202"/>
      <c r="U135" s="202"/>
      <c r="V135" s="202"/>
      <c r="W135" s="202"/>
      <c r="X135" s="202"/>
      <c r="Y135" s="202"/>
      <c r="Z135" s="202"/>
      <c r="AA135" s="202"/>
      <c r="AB135" s="202"/>
      <c r="AC135" s="202"/>
      <c r="AD135" s="202"/>
      <c r="AE135" s="202"/>
    </row>
    <row r="136" spans="1:31" s="203" customFormat="1" ht="11.25" customHeight="1" x14ac:dyDescent="0.2">
      <c r="A136" s="199" t="s">
        <v>132</v>
      </c>
      <c r="B136" s="200" t="s">
        <v>131</v>
      </c>
      <c r="C136" s="481"/>
      <c r="D136" s="201">
        <v>0</v>
      </c>
      <c r="E136" s="201">
        <v>0</v>
      </c>
      <c r="F136" s="201">
        <v>0</v>
      </c>
      <c r="G136" s="201">
        <v>0</v>
      </c>
      <c r="H136" s="201">
        <v>0</v>
      </c>
      <c r="I136" s="201">
        <v>0</v>
      </c>
      <c r="J136" s="201">
        <v>0</v>
      </c>
      <c r="K136" s="201">
        <v>0</v>
      </c>
      <c r="L136" s="201">
        <v>0</v>
      </c>
      <c r="M136" s="201">
        <v>0</v>
      </c>
      <c r="N136" s="201">
        <v>0</v>
      </c>
      <c r="O136" s="201">
        <v>0</v>
      </c>
      <c r="P136" s="201">
        <v>0</v>
      </c>
      <c r="Q136" s="201">
        <v>0</v>
      </c>
      <c r="R136" s="202"/>
      <c r="S136" s="202"/>
      <c r="T136" s="202"/>
      <c r="U136" s="202"/>
      <c r="V136" s="202"/>
      <c r="W136" s="202"/>
      <c r="X136" s="202"/>
      <c r="Y136" s="202"/>
      <c r="Z136" s="202"/>
      <c r="AA136" s="202"/>
      <c r="AB136" s="202"/>
      <c r="AC136" s="202"/>
      <c r="AD136" s="202"/>
      <c r="AE136" s="202"/>
    </row>
    <row r="137" spans="1:31" ht="15" customHeight="1" x14ac:dyDescent="0.3">
      <c r="A137" s="198" t="s">
        <v>166</v>
      </c>
      <c r="B137" s="107">
        <f>SUM(D137:Q137)</f>
        <v>0</v>
      </c>
      <c r="C137" s="481"/>
      <c r="D137" s="201">
        <v>0</v>
      </c>
      <c r="E137" s="201">
        <v>0</v>
      </c>
      <c r="F137" s="201">
        <v>0</v>
      </c>
      <c r="G137" s="201">
        <v>0</v>
      </c>
      <c r="H137" s="201">
        <v>0</v>
      </c>
      <c r="I137" s="201">
        <v>0</v>
      </c>
      <c r="J137" s="201">
        <v>0</v>
      </c>
      <c r="K137" s="201">
        <v>0</v>
      </c>
      <c r="L137" s="201">
        <v>0</v>
      </c>
      <c r="M137" s="201">
        <v>0</v>
      </c>
      <c r="N137" s="201">
        <v>0</v>
      </c>
      <c r="O137" s="201">
        <v>0</v>
      </c>
      <c r="P137" s="201">
        <v>0</v>
      </c>
      <c r="Q137" s="201">
        <v>0</v>
      </c>
    </row>
    <row r="138" spans="1:31" s="109" customFormat="1" ht="15" customHeight="1" x14ac:dyDescent="0.25">
      <c r="A138" s="198" t="s">
        <v>167</v>
      </c>
      <c r="B138" s="107">
        <f t="shared" ref="B138:B139" si="51">SUM(D138:Q138)</f>
        <v>0</v>
      </c>
      <c r="C138" s="481"/>
      <c r="D138" s="201">
        <v>0</v>
      </c>
      <c r="E138" s="201">
        <v>0</v>
      </c>
      <c r="F138" s="201">
        <v>0</v>
      </c>
      <c r="G138" s="201">
        <v>0</v>
      </c>
      <c r="H138" s="201">
        <v>0</v>
      </c>
      <c r="I138" s="201">
        <v>0</v>
      </c>
      <c r="J138" s="201">
        <v>0</v>
      </c>
      <c r="K138" s="201">
        <v>0</v>
      </c>
      <c r="L138" s="201">
        <v>0</v>
      </c>
      <c r="M138" s="201">
        <v>0</v>
      </c>
      <c r="N138" s="201">
        <v>0</v>
      </c>
      <c r="O138" s="201">
        <v>0</v>
      </c>
      <c r="P138" s="201">
        <v>0</v>
      </c>
      <c r="Q138" s="201">
        <v>0</v>
      </c>
      <c r="R138" s="140"/>
      <c r="S138" s="191"/>
      <c r="T138" s="191"/>
      <c r="U138" s="191"/>
      <c r="V138" s="191"/>
      <c r="W138" s="191"/>
      <c r="X138" s="191"/>
      <c r="Y138" s="191"/>
      <c r="Z138" s="191"/>
      <c r="AA138" s="191"/>
      <c r="AB138" s="191"/>
      <c r="AC138" s="191"/>
      <c r="AD138" s="191"/>
      <c r="AE138" s="191"/>
    </row>
    <row r="139" spans="1:31" s="99" customFormat="1" ht="24" x14ac:dyDescent="0.25">
      <c r="A139" s="206" t="s">
        <v>181</v>
      </c>
      <c r="B139" s="107">
        <f t="shared" si="51"/>
        <v>0</v>
      </c>
      <c r="C139" s="481"/>
      <c r="D139" s="201">
        <v>0</v>
      </c>
      <c r="E139" s="201">
        <v>0</v>
      </c>
      <c r="F139" s="201">
        <v>0</v>
      </c>
      <c r="G139" s="201">
        <v>0</v>
      </c>
      <c r="H139" s="201">
        <v>0</v>
      </c>
      <c r="I139" s="201">
        <v>0</v>
      </c>
      <c r="J139" s="201">
        <v>0</v>
      </c>
      <c r="K139" s="201">
        <v>0</v>
      </c>
      <c r="L139" s="201">
        <v>0</v>
      </c>
      <c r="M139" s="201">
        <v>0</v>
      </c>
      <c r="N139" s="201">
        <v>0</v>
      </c>
      <c r="O139" s="201">
        <v>0</v>
      </c>
      <c r="P139" s="201">
        <v>0</v>
      </c>
      <c r="Q139" s="201">
        <v>0</v>
      </c>
      <c r="R139" s="140"/>
      <c r="S139" s="191"/>
      <c r="T139" s="191"/>
      <c r="U139" s="191"/>
      <c r="V139" s="191"/>
      <c r="W139" s="191"/>
      <c r="X139" s="191"/>
      <c r="Y139" s="191"/>
      <c r="Z139" s="191"/>
      <c r="AA139" s="191"/>
      <c r="AB139" s="191"/>
      <c r="AC139" s="191"/>
      <c r="AD139" s="191"/>
      <c r="AE139" s="191"/>
    </row>
    <row r="140" spans="1:31" s="230" customFormat="1" ht="24" x14ac:dyDescent="0.25">
      <c r="A140" s="206" t="s">
        <v>181</v>
      </c>
      <c r="B140" s="107">
        <f>SUM(D140:Q140)</f>
        <v>0</v>
      </c>
      <c r="C140" s="481"/>
      <c r="D140" s="201">
        <v>0</v>
      </c>
      <c r="E140" s="201">
        <v>0</v>
      </c>
      <c r="F140" s="201">
        <v>0</v>
      </c>
      <c r="G140" s="201">
        <v>0</v>
      </c>
      <c r="H140" s="201">
        <v>0</v>
      </c>
      <c r="I140" s="201">
        <v>0</v>
      </c>
      <c r="J140" s="201">
        <v>0</v>
      </c>
      <c r="K140" s="201">
        <v>0</v>
      </c>
      <c r="L140" s="201">
        <v>0</v>
      </c>
      <c r="M140" s="201">
        <v>0</v>
      </c>
      <c r="N140" s="201">
        <v>0</v>
      </c>
      <c r="O140" s="201">
        <v>0</v>
      </c>
      <c r="P140" s="201">
        <v>0</v>
      </c>
      <c r="Q140" s="201">
        <v>0</v>
      </c>
      <c r="R140" s="229"/>
      <c r="S140" s="229"/>
      <c r="T140" s="229"/>
      <c r="U140" s="229"/>
      <c r="V140" s="229"/>
      <c r="W140" s="229"/>
      <c r="X140" s="229"/>
      <c r="Y140" s="229"/>
      <c r="Z140" s="229"/>
      <c r="AA140" s="229"/>
      <c r="AB140" s="229"/>
      <c r="AC140" s="229"/>
      <c r="AD140" s="229"/>
      <c r="AE140" s="229"/>
    </row>
    <row r="141" spans="1:31" s="215" customFormat="1" ht="30" customHeight="1" x14ac:dyDescent="0.3">
      <c r="A141" s="218" t="s">
        <v>169</v>
      </c>
      <c r="B141" s="107">
        <f>SUM(D141:Q141)</f>
        <v>0</v>
      </c>
      <c r="C141" s="481"/>
      <c r="D141" s="219">
        <f>D127+D133+D134+SUM(D137:D140)</f>
        <v>0</v>
      </c>
      <c r="E141" s="219">
        <f t="shared" ref="E141:Q141" si="52">E127+E133+E134+SUM(E137:E140)</f>
        <v>0</v>
      </c>
      <c r="F141" s="219">
        <f t="shared" si="52"/>
        <v>0</v>
      </c>
      <c r="G141" s="219">
        <f t="shared" si="52"/>
        <v>0</v>
      </c>
      <c r="H141" s="219">
        <f t="shared" si="52"/>
        <v>0</v>
      </c>
      <c r="I141" s="219">
        <f t="shared" si="52"/>
        <v>0</v>
      </c>
      <c r="J141" s="219">
        <f t="shared" si="52"/>
        <v>0</v>
      </c>
      <c r="K141" s="219">
        <f t="shared" si="52"/>
        <v>0</v>
      </c>
      <c r="L141" s="219">
        <f t="shared" si="52"/>
        <v>0</v>
      </c>
      <c r="M141" s="219">
        <f t="shared" si="52"/>
        <v>0</v>
      </c>
      <c r="N141" s="219">
        <f t="shared" si="52"/>
        <v>0</v>
      </c>
      <c r="O141" s="219">
        <f t="shared" si="52"/>
        <v>0</v>
      </c>
      <c r="P141" s="219">
        <f t="shared" si="52"/>
        <v>0</v>
      </c>
      <c r="Q141" s="219">
        <f t="shared" si="52"/>
        <v>0</v>
      </c>
      <c r="R141" s="213"/>
      <c r="S141" s="214"/>
      <c r="T141" s="214"/>
      <c r="U141" s="214"/>
      <c r="V141" s="214"/>
      <c r="W141" s="214"/>
      <c r="X141" s="214"/>
      <c r="Y141" s="214"/>
      <c r="Z141" s="214"/>
      <c r="AA141" s="214"/>
      <c r="AB141" s="214"/>
      <c r="AC141" s="214"/>
      <c r="AD141" s="214"/>
      <c r="AE141" s="214"/>
    </row>
    <row r="142" spans="1:31" s="223" customFormat="1" x14ac:dyDescent="0.25">
      <c r="A142" s="198" t="s">
        <v>170</v>
      </c>
      <c r="B142" s="107">
        <f>SUM(D142:Q142)</f>
        <v>0</v>
      </c>
      <c r="C142" s="481"/>
      <c r="D142" s="220">
        <v>0</v>
      </c>
      <c r="E142" s="220">
        <v>0</v>
      </c>
      <c r="F142" s="220">
        <v>0</v>
      </c>
      <c r="G142" s="220">
        <v>0</v>
      </c>
      <c r="H142" s="220">
        <v>0</v>
      </c>
      <c r="I142" s="220">
        <v>0</v>
      </c>
      <c r="J142" s="220">
        <v>0</v>
      </c>
      <c r="K142" s="220">
        <v>0</v>
      </c>
      <c r="L142" s="220">
        <v>0</v>
      </c>
      <c r="M142" s="220">
        <v>0</v>
      </c>
      <c r="N142" s="220">
        <v>0</v>
      </c>
      <c r="O142" s="220">
        <v>0</v>
      </c>
      <c r="P142" s="220">
        <v>0</v>
      </c>
      <c r="Q142" s="220">
        <v>0</v>
      </c>
      <c r="R142" s="221"/>
      <c r="S142" s="222"/>
      <c r="T142" s="222"/>
      <c r="U142" s="222"/>
      <c r="V142" s="222"/>
      <c r="W142" s="222"/>
      <c r="X142" s="222"/>
      <c r="Y142" s="222"/>
      <c r="Z142" s="222"/>
      <c r="AA142" s="222"/>
      <c r="AB142" s="222"/>
      <c r="AC142" s="222"/>
      <c r="AD142" s="222"/>
      <c r="AE142" s="222"/>
    </row>
    <row r="143" spans="1:31" s="215" customFormat="1" ht="32.25" customHeight="1" x14ac:dyDescent="0.3">
      <c r="A143" s="218" t="s">
        <v>171</v>
      </c>
      <c r="B143" s="107">
        <f>SUM(D143:Q143)</f>
        <v>0</v>
      </c>
      <c r="C143" s="482"/>
      <c r="D143" s="219">
        <f t="shared" ref="D143:Q143" si="53">D104-D141</f>
        <v>0</v>
      </c>
      <c r="E143" s="219">
        <f t="shared" si="53"/>
        <v>0</v>
      </c>
      <c r="F143" s="219">
        <f t="shared" si="53"/>
        <v>0</v>
      </c>
      <c r="G143" s="219">
        <f t="shared" si="53"/>
        <v>0</v>
      </c>
      <c r="H143" s="219">
        <f t="shared" si="53"/>
        <v>0</v>
      </c>
      <c r="I143" s="219">
        <f t="shared" si="53"/>
        <v>0</v>
      </c>
      <c r="J143" s="219">
        <f t="shared" si="53"/>
        <v>0</v>
      </c>
      <c r="K143" s="219">
        <f t="shared" si="53"/>
        <v>0</v>
      </c>
      <c r="L143" s="219">
        <f t="shared" si="53"/>
        <v>0</v>
      </c>
      <c r="M143" s="219">
        <f t="shared" si="53"/>
        <v>0</v>
      </c>
      <c r="N143" s="219">
        <f t="shared" si="53"/>
        <v>0</v>
      </c>
      <c r="O143" s="219">
        <f t="shared" si="53"/>
        <v>0</v>
      </c>
      <c r="P143" s="219">
        <f t="shared" si="53"/>
        <v>0</v>
      </c>
      <c r="Q143" s="219">
        <f t="shared" si="53"/>
        <v>0</v>
      </c>
      <c r="R143" s="213"/>
      <c r="S143" s="214"/>
      <c r="T143" s="214"/>
      <c r="U143" s="214"/>
      <c r="V143" s="214"/>
      <c r="W143" s="214"/>
      <c r="X143" s="214"/>
      <c r="Y143" s="214"/>
      <c r="Z143" s="214"/>
      <c r="AA143" s="214"/>
      <c r="AB143" s="214"/>
      <c r="AC143" s="214"/>
      <c r="AD143" s="214"/>
      <c r="AE143" s="214"/>
    </row>
    <row r="146" spans="1:31" ht="30.6" customHeight="1" x14ac:dyDescent="0.3">
      <c r="A146" s="503" t="s">
        <v>317</v>
      </c>
      <c r="B146" s="504"/>
      <c r="C146" s="504"/>
      <c r="D146" s="504"/>
      <c r="E146" s="504"/>
      <c r="F146" s="504"/>
      <c r="G146" s="504"/>
      <c r="H146" s="188"/>
      <c r="J146" s="188"/>
      <c r="K146" s="188"/>
      <c r="L146" s="188"/>
      <c r="M146" s="188"/>
    </row>
    <row r="147" spans="1:31" ht="15.6" x14ac:dyDescent="0.3">
      <c r="A147" s="231"/>
      <c r="B147" s="195" t="s">
        <v>100</v>
      </c>
      <c r="C147" s="195">
        <v>0</v>
      </c>
      <c r="D147" s="195">
        <v>1</v>
      </c>
      <c r="E147" s="195">
        <v>2</v>
      </c>
      <c r="F147" s="195">
        <v>3</v>
      </c>
      <c r="G147" s="195">
        <v>4</v>
      </c>
      <c r="H147" s="195">
        <v>5</v>
      </c>
      <c r="I147" s="195">
        <v>6</v>
      </c>
      <c r="J147" s="195">
        <v>7</v>
      </c>
      <c r="K147" s="195">
        <v>8</v>
      </c>
      <c r="L147" s="195">
        <v>9</v>
      </c>
      <c r="M147" s="195">
        <v>10</v>
      </c>
      <c r="N147" s="195">
        <v>11</v>
      </c>
      <c r="O147" s="195">
        <v>12</v>
      </c>
      <c r="P147" s="195">
        <v>13</v>
      </c>
      <c r="Q147" s="195">
        <v>14</v>
      </c>
      <c r="R147" s="151"/>
      <c r="S147"/>
      <c r="T147"/>
      <c r="U147"/>
      <c r="V147"/>
      <c r="W147"/>
      <c r="X147"/>
      <c r="Y147"/>
      <c r="Z147"/>
      <c r="AA147"/>
      <c r="AB147"/>
      <c r="AC147"/>
      <c r="AD147"/>
      <c r="AE147"/>
    </row>
    <row r="148" spans="1:31" ht="18" customHeight="1" x14ac:dyDescent="0.3">
      <c r="A148" s="232" t="s">
        <v>182</v>
      </c>
    </row>
    <row r="149" spans="1:31" ht="26.4" x14ac:dyDescent="0.3">
      <c r="A149" s="233" t="str">
        <f>Investitie!B78</f>
        <v>ASISTENŢĂ FINANCIARĂ NERAMBURSABILĂ SOLICITATĂ</v>
      </c>
      <c r="B149" s="107" t="e">
        <f>SUM(D149:G149)</f>
        <v>#DIV/0!</v>
      </c>
      <c r="C149" s="500"/>
      <c r="D149" s="116" t="e">
        <f>Investitie!F78</f>
        <v>#DIV/0!</v>
      </c>
      <c r="E149" s="116" t="e">
        <f>Investitie!G78</f>
        <v>#DIV/0!</v>
      </c>
      <c r="F149" s="116" t="e">
        <f>Investitie!H78</f>
        <v>#DIV/0!</v>
      </c>
      <c r="G149" s="116" t="e">
        <f>Investitie!I78</f>
        <v>#DIV/0!</v>
      </c>
      <c r="H149" s="234"/>
      <c r="I149" s="200"/>
      <c r="J149" s="234"/>
      <c r="K149" s="234"/>
      <c r="L149" s="234"/>
      <c r="M149" s="234"/>
      <c r="N149" s="150"/>
      <c r="O149" s="150"/>
      <c r="P149" s="150"/>
      <c r="Q149" s="150"/>
    </row>
    <row r="150" spans="1:31" ht="15.6" x14ac:dyDescent="0.3">
      <c r="A150" s="233" t="str">
        <f>Investitie!B80</f>
        <v>Surse proprii</v>
      </c>
      <c r="B150" s="107" t="e">
        <f>SUM(D150:G150)</f>
        <v>#DIV/0!</v>
      </c>
      <c r="C150" s="501"/>
      <c r="D150" s="116" t="e">
        <f>Investitie!F80</f>
        <v>#DIV/0!</v>
      </c>
      <c r="E150" s="116" t="e">
        <f>Investitie!G80</f>
        <v>#DIV/0!</v>
      </c>
      <c r="F150" s="116" t="e">
        <f>Investitie!H80</f>
        <v>#DIV/0!</v>
      </c>
      <c r="G150" s="116" t="e">
        <f>Investitie!I80</f>
        <v>#DIV/0!</v>
      </c>
      <c r="H150" s="234"/>
      <c r="I150" s="200"/>
      <c r="J150" s="234"/>
      <c r="K150" s="234"/>
      <c r="L150" s="234"/>
      <c r="M150" s="234"/>
      <c r="N150" s="150"/>
      <c r="O150" s="150"/>
      <c r="P150" s="150"/>
      <c r="Q150" s="150"/>
    </row>
    <row r="151" spans="1:31" ht="26.4" x14ac:dyDescent="0.3">
      <c r="A151" s="233" t="str">
        <f>Investitie!B81</f>
        <v>Contributie publica (veniturile nete actualizate, pentru proiecte generatoare de venit)</v>
      </c>
      <c r="B151" s="107">
        <f>SUM(D151:G151)</f>
        <v>0</v>
      </c>
      <c r="C151" s="501"/>
      <c r="D151" s="116">
        <f>Investitie!F81</f>
        <v>0</v>
      </c>
      <c r="E151" s="116">
        <f>Investitie!G81</f>
        <v>0</v>
      </c>
      <c r="F151" s="116">
        <f>Investitie!H81</f>
        <v>0</v>
      </c>
      <c r="G151" s="116">
        <f>Investitie!I81</f>
        <v>0</v>
      </c>
      <c r="H151" s="150"/>
      <c r="I151" s="200"/>
      <c r="J151" s="150"/>
      <c r="K151" s="150"/>
      <c r="L151" s="150"/>
      <c r="M151" s="150"/>
      <c r="N151" s="150"/>
      <c r="O151" s="150"/>
      <c r="P151" s="150"/>
      <c r="Q151" s="150"/>
    </row>
    <row r="152" spans="1:31" hidden="1" x14ac:dyDescent="0.3">
      <c r="A152" s="233"/>
      <c r="B152" s="107"/>
      <c r="C152" s="501"/>
      <c r="D152" s="116"/>
      <c r="E152" s="116"/>
      <c r="F152" s="116"/>
      <c r="G152" s="116"/>
      <c r="H152" s="150"/>
      <c r="I152" s="200"/>
      <c r="J152" s="150"/>
      <c r="K152" s="150"/>
      <c r="L152" s="150"/>
      <c r="M152" s="150"/>
      <c r="N152" s="150"/>
      <c r="O152" s="150"/>
      <c r="P152" s="150"/>
      <c r="Q152" s="150"/>
    </row>
    <row r="153" spans="1:31" x14ac:dyDescent="0.3">
      <c r="A153" s="233" t="str">
        <f>Investitie!B82</f>
        <v>Imprumuturi bancare (surse imprumutate)</v>
      </c>
      <c r="B153" s="107">
        <f>SUM(D153:G153)</f>
        <v>0</v>
      </c>
      <c r="C153" s="501"/>
      <c r="D153" s="116">
        <f>Investitie!F82</f>
        <v>0</v>
      </c>
      <c r="E153" s="116">
        <f>Investitie!G82</f>
        <v>0</v>
      </c>
      <c r="F153" s="116">
        <f>Investitie!H82</f>
        <v>0</v>
      </c>
      <c r="G153" s="116">
        <f>Investitie!I82</f>
        <v>0</v>
      </c>
      <c r="H153" s="150"/>
      <c r="I153" s="200"/>
      <c r="J153" s="150"/>
      <c r="K153" s="150"/>
      <c r="L153" s="150"/>
      <c r="M153" s="150"/>
      <c r="N153" s="150"/>
      <c r="O153" s="150"/>
      <c r="P153" s="150"/>
      <c r="Q153" s="150"/>
    </row>
    <row r="154" spans="1:31" s="1" customFormat="1" ht="26.4" x14ac:dyDescent="0.25">
      <c r="A154" s="235" t="s">
        <v>183</v>
      </c>
      <c r="B154" s="107" t="e">
        <f>SUM(B149:B153)</f>
        <v>#DIV/0!</v>
      </c>
      <c r="C154" s="501"/>
      <c r="D154" s="107" t="e">
        <f>SUM(D149:D153)</f>
        <v>#DIV/0!</v>
      </c>
      <c r="E154" s="107" t="e">
        <f>SUM(E149:E153)</f>
        <v>#DIV/0!</v>
      </c>
      <c r="F154" s="107" t="e">
        <f t="shared" ref="F154:G154" si="54">SUM(F149:F153)</f>
        <v>#DIV/0!</v>
      </c>
      <c r="G154" s="107" t="e">
        <f t="shared" si="54"/>
        <v>#DIV/0!</v>
      </c>
      <c r="H154" s="107"/>
      <c r="I154" s="236"/>
      <c r="J154" s="107"/>
      <c r="K154" s="107"/>
      <c r="L154" s="107"/>
      <c r="M154" s="107"/>
      <c r="N154" s="107"/>
      <c r="O154" s="107"/>
      <c r="P154" s="107"/>
      <c r="Q154" s="107"/>
      <c r="R154" s="237"/>
      <c r="S154" s="238"/>
      <c r="T154" s="238"/>
      <c r="U154" s="238"/>
      <c r="V154" s="238"/>
      <c r="W154" s="238"/>
      <c r="X154" s="238"/>
      <c r="Y154" s="238"/>
      <c r="Z154" s="238"/>
      <c r="AA154" s="238"/>
      <c r="AB154" s="238"/>
      <c r="AC154" s="238"/>
      <c r="AD154" s="238"/>
      <c r="AE154" s="238"/>
    </row>
    <row r="155" spans="1:31" s="1" customFormat="1" ht="13.2" x14ac:dyDescent="0.25">
      <c r="A155" s="232"/>
      <c r="B155" s="133"/>
      <c r="C155" s="501"/>
      <c r="D155" s="133"/>
      <c r="E155" s="133"/>
      <c r="F155" s="133"/>
      <c r="G155" s="133"/>
      <c r="H155" s="133"/>
      <c r="I155" s="239"/>
      <c r="J155" s="133"/>
      <c r="K155" s="133"/>
      <c r="L155" s="133"/>
      <c r="M155" s="133"/>
      <c r="N155" s="133"/>
      <c r="O155" s="133"/>
      <c r="P155" s="133"/>
      <c r="Q155" s="133"/>
      <c r="R155" s="237"/>
      <c r="S155" s="238"/>
      <c r="T155" s="238"/>
      <c r="U155" s="238"/>
      <c r="V155" s="238"/>
      <c r="W155" s="238"/>
      <c r="X155" s="238"/>
      <c r="Y155" s="238"/>
      <c r="Z155" s="238"/>
      <c r="AA155" s="238"/>
      <c r="AB155" s="238"/>
      <c r="AC155" s="238"/>
      <c r="AD155" s="238"/>
      <c r="AE155" s="238"/>
    </row>
    <row r="156" spans="1:31" s="1" customFormat="1" ht="13.2" x14ac:dyDescent="0.25">
      <c r="A156" s="232" t="s">
        <v>184</v>
      </c>
      <c r="B156" s="133"/>
      <c r="C156" s="501"/>
      <c r="D156" s="133"/>
      <c r="E156" s="133"/>
      <c r="F156" s="133"/>
      <c r="G156" s="133"/>
      <c r="H156" s="133"/>
      <c r="I156" s="239"/>
      <c r="J156" s="133"/>
      <c r="K156" s="133"/>
      <c r="L156" s="133"/>
      <c r="M156" s="133"/>
      <c r="N156" s="133"/>
      <c r="O156" s="133"/>
      <c r="P156" s="133"/>
      <c r="Q156" s="133"/>
      <c r="R156" s="237"/>
      <c r="S156" s="238"/>
      <c r="T156" s="238"/>
      <c r="U156" s="238"/>
      <c r="V156" s="238"/>
      <c r="W156" s="238"/>
      <c r="X156" s="238"/>
      <c r="Y156" s="238"/>
      <c r="Z156" s="238"/>
      <c r="AA156" s="238"/>
      <c r="AB156" s="238"/>
      <c r="AC156" s="238"/>
      <c r="AD156" s="238"/>
      <c r="AE156" s="238"/>
    </row>
    <row r="157" spans="1:31" x14ac:dyDescent="0.3">
      <c r="A157" s="233" t="s">
        <v>185</v>
      </c>
      <c r="B157" s="150">
        <f>SUM(D157:Q157)</f>
        <v>0</v>
      </c>
      <c r="C157" s="501"/>
      <c r="D157" s="116">
        <f>Investitie!F88</f>
        <v>0</v>
      </c>
      <c r="E157" s="116">
        <f>Investitie!G88</f>
        <v>0</v>
      </c>
      <c r="F157" s="116">
        <f>Investitie!H88</f>
        <v>0</v>
      </c>
      <c r="G157" s="116">
        <f>Investitie!I88</f>
        <v>0</v>
      </c>
      <c r="H157" s="116">
        <f>Investitie!J88</f>
        <v>0</v>
      </c>
      <c r="I157" s="116">
        <f>Investitie!K88</f>
        <v>0</v>
      </c>
      <c r="J157" s="116">
        <f>Investitie!L88</f>
        <v>0</v>
      </c>
      <c r="K157" s="116">
        <f>Investitie!M88</f>
        <v>0</v>
      </c>
      <c r="L157" s="116">
        <f>Investitie!N88</f>
        <v>0</v>
      </c>
      <c r="M157" s="116">
        <f>Investitie!O88</f>
        <v>0</v>
      </c>
      <c r="N157" s="116">
        <f>Investitie!P88</f>
        <v>0</v>
      </c>
      <c r="O157" s="116">
        <f>Investitie!Q88</f>
        <v>0</v>
      </c>
      <c r="P157" s="116">
        <f>Investitie!R88</f>
        <v>0</v>
      </c>
      <c r="Q157" s="116">
        <f>Investitie!S88</f>
        <v>0</v>
      </c>
    </row>
    <row r="158" spans="1:31" x14ac:dyDescent="0.3">
      <c r="A158" s="233" t="s">
        <v>186</v>
      </c>
      <c r="B158" s="150">
        <f>SUM(D158:Q158)</f>
        <v>0</v>
      </c>
      <c r="C158" s="501"/>
      <c r="D158" s="116">
        <f>Investitie!F89</f>
        <v>0</v>
      </c>
      <c r="E158" s="116">
        <f>Investitie!G89</f>
        <v>0</v>
      </c>
      <c r="F158" s="116">
        <f>Investitie!H89</f>
        <v>0</v>
      </c>
      <c r="G158" s="116">
        <f>Investitie!I89</f>
        <v>0</v>
      </c>
      <c r="H158" s="116">
        <f>Investitie!J89</f>
        <v>0</v>
      </c>
      <c r="I158" s="116">
        <f>Investitie!K89</f>
        <v>0</v>
      </c>
      <c r="J158" s="116">
        <f>Investitie!L89</f>
        <v>0</v>
      </c>
      <c r="K158" s="116">
        <f>Investitie!M89</f>
        <v>0</v>
      </c>
      <c r="L158" s="116">
        <f>Investitie!N89</f>
        <v>0</v>
      </c>
      <c r="M158" s="116">
        <f>Investitie!O89</f>
        <v>0</v>
      </c>
      <c r="N158" s="116">
        <f>Investitie!P89</f>
        <v>0</v>
      </c>
      <c r="O158" s="116">
        <f>Investitie!Q89</f>
        <v>0</v>
      </c>
      <c r="P158" s="116">
        <f>Investitie!R89</f>
        <v>0</v>
      </c>
      <c r="Q158" s="116">
        <f>Investitie!S89</f>
        <v>0</v>
      </c>
    </row>
    <row r="159" spans="1:31" s="1" customFormat="1" ht="26.4" x14ac:dyDescent="0.25">
      <c r="A159" s="235" t="s">
        <v>187</v>
      </c>
      <c r="B159" s="162">
        <f>SUM(D159:Q159)</f>
        <v>0</v>
      </c>
      <c r="C159" s="501"/>
      <c r="D159" s="107">
        <f>D158+D157</f>
        <v>0</v>
      </c>
      <c r="E159" s="107">
        <f t="shared" ref="E159:Q159" si="55">E158+E157</f>
        <v>0</v>
      </c>
      <c r="F159" s="107">
        <f t="shared" si="55"/>
        <v>0</v>
      </c>
      <c r="G159" s="107">
        <f t="shared" si="55"/>
        <v>0</v>
      </c>
      <c r="H159" s="107">
        <f t="shared" si="55"/>
        <v>0</v>
      </c>
      <c r="I159" s="107">
        <f t="shared" si="55"/>
        <v>0</v>
      </c>
      <c r="J159" s="107">
        <f t="shared" si="55"/>
        <v>0</v>
      </c>
      <c r="K159" s="107">
        <f t="shared" si="55"/>
        <v>0</v>
      </c>
      <c r="L159" s="107">
        <f t="shared" si="55"/>
        <v>0</v>
      </c>
      <c r="M159" s="107">
        <f t="shared" si="55"/>
        <v>0</v>
      </c>
      <c r="N159" s="107">
        <f t="shared" si="55"/>
        <v>0</v>
      </c>
      <c r="O159" s="107">
        <f t="shared" si="55"/>
        <v>0</v>
      </c>
      <c r="P159" s="107">
        <f t="shared" si="55"/>
        <v>0</v>
      </c>
      <c r="Q159" s="107">
        <f t="shared" si="55"/>
        <v>0</v>
      </c>
      <c r="R159" s="237"/>
      <c r="S159" s="238"/>
      <c r="T159" s="238"/>
      <c r="U159" s="238"/>
      <c r="V159" s="238"/>
      <c r="W159" s="238"/>
      <c r="X159" s="238"/>
      <c r="Y159" s="238"/>
      <c r="Z159" s="238"/>
      <c r="AA159" s="238"/>
      <c r="AB159" s="238"/>
      <c r="AC159" s="238"/>
      <c r="AD159" s="238"/>
      <c r="AE159" s="238"/>
    </row>
    <row r="160" spans="1:31" x14ac:dyDescent="0.3">
      <c r="C160" s="501"/>
    </row>
    <row r="161" spans="1:17" x14ac:dyDescent="0.3">
      <c r="A161" s="232" t="s">
        <v>188</v>
      </c>
      <c r="C161" s="501"/>
    </row>
    <row r="162" spans="1:17" ht="15.6" x14ac:dyDescent="0.3">
      <c r="A162" s="240" t="s">
        <v>189</v>
      </c>
      <c r="B162" s="107">
        <f>SUM(D162:G162)</f>
        <v>0</v>
      </c>
      <c r="C162" s="501"/>
      <c r="D162" s="362">
        <f>Investitie!F67</f>
        <v>0</v>
      </c>
      <c r="E162" s="362">
        <f>Investitie!G67</f>
        <v>0</v>
      </c>
      <c r="F162" s="362">
        <f>Investitie!H67</f>
        <v>0</v>
      </c>
      <c r="G162" s="362">
        <f>Investitie!I67</f>
        <v>0</v>
      </c>
      <c r="H162" s="188"/>
      <c r="J162" s="188"/>
      <c r="K162" s="188"/>
      <c r="L162" s="188"/>
      <c r="M162" s="188"/>
    </row>
    <row r="163" spans="1:17" ht="26.4" x14ac:dyDescent="0.3">
      <c r="A163" s="235" t="s">
        <v>190</v>
      </c>
      <c r="B163" s="161">
        <f t="shared" ref="B163:G163" si="56">B162</f>
        <v>0</v>
      </c>
      <c r="C163" s="501"/>
      <c r="D163" s="161">
        <f>D162</f>
        <v>0</v>
      </c>
      <c r="E163" s="161">
        <f t="shared" si="56"/>
        <v>0</v>
      </c>
      <c r="F163" s="161">
        <f t="shared" si="56"/>
        <v>0</v>
      </c>
      <c r="G163" s="161">
        <f t="shared" si="56"/>
        <v>0</v>
      </c>
    </row>
    <row r="164" spans="1:17" ht="26.4" x14ac:dyDescent="0.3">
      <c r="A164" s="235" t="s">
        <v>191</v>
      </c>
      <c r="B164" s="150">
        <f t="shared" ref="B164:Q164" si="57">B163+B159</f>
        <v>0</v>
      </c>
      <c r="C164" s="501"/>
      <c r="D164" s="150">
        <f>D163+D159</f>
        <v>0</v>
      </c>
      <c r="E164" s="150">
        <f>E163+E159</f>
        <v>0</v>
      </c>
      <c r="F164" s="150">
        <f t="shared" si="57"/>
        <v>0</v>
      </c>
      <c r="G164" s="150">
        <f t="shared" si="57"/>
        <v>0</v>
      </c>
      <c r="H164" s="150">
        <f t="shared" si="57"/>
        <v>0</v>
      </c>
      <c r="I164" s="150">
        <f t="shared" si="57"/>
        <v>0</v>
      </c>
      <c r="J164" s="150">
        <f t="shared" si="57"/>
        <v>0</v>
      </c>
      <c r="K164" s="150">
        <f t="shared" si="57"/>
        <v>0</v>
      </c>
      <c r="L164" s="150">
        <f t="shared" si="57"/>
        <v>0</v>
      </c>
      <c r="M164" s="150">
        <f t="shared" si="57"/>
        <v>0</v>
      </c>
      <c r="N164" s="150">
        <f t="shared" si="57"/>
        <v>0</v>
      </c>
      <c r="O164" s="150">
        <f t="shared" si="57"/>
        <v>0</v>
      </c>
      <c r="P164" s="150">
        <f t="shared" si="57"/>
        <v>0</v>
      </c>
      <c r="Q164" s="150">
        <f t="shared" si="57"/>
        <v>0</v>
      </c>
    </row>
    <row r="165" spans="1:17" ht="15.6" x14ac:dyDescent="0.3">
      <c r="A165" s="218" t="s">
        <v>192</v>
      </c>
      <c r="B165" s="150" t="e">
        <f>B154-B164</f>
        <v>#DIV/0!</v>
      </c>
      <c r="C165" s="501"/>
      <c r="D165" s="150" t="e">
        <f>D154-D164</f>
        <v>#DIV/0!</v>
      </c>
      <c r="E165" s="150" t="e">
        <f t="shared" ref="E165:Q165" si="58">E154-E164</f>
        <v>#DIV/0!</v>
      </c>
      <c r="F165" s="150" t="e">
        <f t="shared" si="58"/>
        <v>#DIV/0!</v>
      </c>
      <c r="G165" s="150" t="e">
        <f t="shared" si="58"/>
        <v>#DIV/0!</v>
      </c>
      <c r="H165" s="150">
        <f>H154-H164</f>
        <v>0</v>
      </c>
      <c r="I165" s="150">
        <f t="shared" si="58"/>
        <v>0</v>
      </c>
      <c r="J165" s="150">
        <f t="shared" si="58"/>
        <v>0</v>
      </c>
      <c r="K165" s="150">
        <f t="shared" si="58"/>
        <v>0</v>
      </c>
      <c r="L165" s="150">
        <f t="shared" si="58"/>
        <v>0</v>
      </c>
      <c r="M165" s="150">
        <f t="shared" si="58"/>
        <v>0</v>
      </c>
      <c r="N165" s="150">
        <f t="shared" si="58"/>
        <v>0</v>
      </c>
      <c r="O165" s="150">
        <f t="shared" si="58"/>
        <v>0</v>
      </c>
      <c r="P165" s="150">
        <f t="shared" si="58"/>
        <v>0</v>
      </c>
      <c r="Q165" s="150">
        <f t="shared" si="58"/>
        <v>0</v>
      </c>
    </row>
    <row r="166" spans="1:17" x14ac:dyDescent="0.3">
      <c r="C166" s="501"/>
    </row>
    <row r="167" spans="1:17" ht="15.6" x14ac:dyDescent="0.3">
      <c r="A167" s="218" t="s">
        <v>193</v>
      </c>
      <c r="B167" s="150" t="e">
        <f>B143+B165</f>
        <v>#DIV/0!</v>
      </c>
      <c r="C167" s="495"/>
      <c r="D167" s="150" t="e">
        <f>D143+D165</f>
        <v>#DIV/0!</v>
      </c>
      <c r="E167" s="150" t="e">
        <f t="shared" ref="E167:Q167" si="59">E143+E165</f>
        <v>#DIV/0!</v>
      </c>
      <c r="F167" s="150" t="e">
        <f t="shared" si="59"/>
        <v>#DIV/0!</v>
      </c>
      <c r="G167" s="150" t="e">
        <f t="shared" si="59"/>
        <v>#DIV/0!</v>
      </c>
      <c r="H167" s="150">
        <f t="shared" si="59"/>
        <v>0</v>
      </c>
      <c r="I167" s="150">
        <f t="shared" si="59"/>
        <v>0</v>
      </c>
      <c r="J167" s="150">
        <f t="shared" si="59"/>
        <v>0</v>
      </c>
      <c r="K167" s="150">
        <f t="shared" si="59"/>
        <v>0</v>
      </c>
      <c r="L167" s="150">
        <f t="shared" si="59"/>
        <v>0</v>
      </c>
      <c r="M167" s="150">
        <f t="shared" si="59"/>
        <v>0</v>
      </c>
      <c r="N167" s="150">
        <f t="shared" si="59"/>
        <v>0</v>
      </c>
      <c r="O167" s="150">
        <f t="shared" si="59"/>
        <v>0</v>
      </c>
      <c r="P167" s="150">
        <f t="shared" si="59"/>
        <v>0</v>
      </c>
      <c r="Q167" s="150">
        <f t="shared" si="59"/>
        <v>0</v>
      </c>
    </row>
    <row r="168" spans="1:17" x14ac:dyDescent="0.3">
      <c r="A168" s="196" t="s">
        <v>194</v>
      </c>
      <c r="B168" s="150" t="s">
        <v>195</v>
      </c>
      <c r="C168" s="241"/>
      <c r="D168" s="150">
        <f>C169</f>
        <v>0</v>
      </c>
      <c r="E168" s="150" t="e">
        <f t="shared" ref="E168:Q168" si="60">D169</f>
        <v>#DIV/0!</v>
      </c>
      <c r="F168" s="150" t="e">
        <f t="shared" si="60"/>
        <v>#DIV/0!</v>
      </c>
      <c r="G168" s="150" t="e">
        <f t="shared" si="60"/>
        <v>#DIV/0!</v>
      </c>
      <c r="H168" s="150" t="e">
        <f t="shared" si="60"/>
        <v>#DIV/0!</v>
      </c>
      <c r="I168" s="150" t="e">
        <f t="shared" si="60"/>
        <v>#DIV/0!</v>
      </c>
      <c r="J168" s="150" t="e">
        <f t="shared" si="60"/>
        <v>#DIV/0!</v>
      </c>
      <c r="K168" s="150" t="e">
        <f t="shared" si="60"/>
        <v>#DIV/0!</v>
      </c>
      <c r="L168" s="150" t="e">
        <f t="shared" si="60"/>
        <v>#DIV/0!</v>
      </c>
      <c r="M168" s="150" t="e">
        <f t="shared" si="60"/>
        <v>#DIV/0!</v>
      </c>
      <c r="N168" s="150" t="e">
        <f t="shared" si="60"/>
        <v>#DIV/0!</v>
      </c>
      <c r="O168" s="150" t="e">
        <f t="shared" si="60"/>
        <v>#DIV/0!</v>
      </c>
      <c r="P168" s="150" t="e">
        <f t="shared" si="60"/>
        <v>#DIV/0!</v>
      </c>
      <c r="Q168" s="150" t="e">
        <f t="shared" si="60"/>
        <v>#DIV/0!</v>
      </c>
    </row>
    <row r="169" spans="1:17" x14ac:dyDescent="0.3">
      <c r="A169" s="196" t="s">
        <v>196</v>
      </c>
      <c r="B169" s="150" t="s">
        <v>195</v>
      </c>
      <c r="C169" s="150">
        <f>C168+C167</f>
        <v>0</v>
      </c>
      <c r="D169" s="150" t="e">
        <f>D168+D167</f>
        <v>#DIV/0!</v>
      </c>
      <c r="E169" s="150" t="e">
        <f t="shared" ref="E169:Q169" si="61">E168+E167</f>
        <v>#DIV/0!</v>
      </c>
      <c r="F169" s="150" t="e">
        <f t="shared" si="61"/>
        <v>#DIV/0!</v>
      </c>
      <c r="G169" s="150" t="e">
        <f t="shared" si="61"/>
        <v>#DIV/0!</v>
      </c>
      <c r="H169" s="150" t="e">
        <f t="shared" si="61"/>
        <v>#DIV/0!</v>
      </c>
      <c r="I169" s="150" t="e">
        <f t="shared" si="61"/>
        <v>#DIV/0!</v>
      </c>
      <c r="J169" s="150" t="e">
        <f t="shared" si="61"/>
        <v>#DIV/0!</v>
      </c>
      <c r="K169" s="150" t="e">
        <f t="shared" si="61"/>
        <v>#DIV/0!</v>
      </c>
      <c r="L169" s="150" t="e">
        <f t="shared" si="61"/>
        <v>#DIV/0!</v>
      </c>
      <c r="M169" s="150" t="e">
        <f t="shared" si="61"/>
        <v>#DIV/0!</v>
      </c>
      <c r="N169" s="150" t="e">
        <f t="shared" si="61"/>
        <v>#DIV/0!</v>
      </c>
      <c r="O169" s="150" t="e">
        <f t="shared" si="61"/>
        <v>#DIV/0!</v>
      </c>
      <c r="P169" s="150" t="e">
        <f t="shared" si="61"/>
        <v>#DIV/0!</v>
      </c>
      <c r="Q169" s="150" t="e">
        <f t="shared" si="61"/>
        <v>#DIV/0!</v>
      </c>
    </row>
  </sheetData>
  <mergeCells count="12">
    <mergeCell ref="C7:C71"/>
    <mergeCell ref="A1:Q1"/>
    <mergeCell ref="A3:Q3"/>
    <mergeCell ref="A4:Q4"/>
    <mergeCell ref="A5:L5"/>
    <mergeCell ref="A74:Q74"/>
    <mergeCell ref="A76:H76"/>
    <mergeCell ref="D77:Q77"/>
    <mergeCell ref="C79:C143"/>
    <mergeCell ref="C149:C167"/>
    <mergeCell ref="A75:Q75"/>
    <mergeCell ref="A146:G14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C4C1FF-2D4C-4E88-A048-623E237E4467}">
  <sheetPr>
    <tabColor theme="5" tint="-0.249977111117893"/>
  </sheetPr>
  <dimension ref="A1:R59"/>
  <sheetViews>
    <sheetView topLeftCell="A21" workbookViewId="0">
      <selection activeCell="A11" sqref="A11:XFD11"/>
    </sheetView>
  </sheetViews>
  <sheetFormatPr defaultColWidth="8.88671875" defaultRowHeight="14.4" x14ac:dyDescent="0.3"/>
  <cols>
    <col min="1" max="1" width="45.6640625" style="224" customWidth="1"/>
    <col min="2" max="2" width="15.44140625" style="133" customWidth="1"/>
    <col min="3" max="3" width="15.44140625" style="82" hidden="1" customWidth="1"/>
    <col min="4" max="8" width="15.44140625" style="82" customWidth="1"/>
    <col min="9" max="9" width="15.44140625" style="187" customWidth="1"/>
    <col min="10" max="17" width="15.44140625" style="82" customWidth="1"/>
    <col min="18" max="18" width="9.109375" style="151" customWidth="1"/>
  </cols>
  <sheetData>
    <row r="1" spans="1:18" ht="28.5" customHeight="1" x14ac:dyDescent="0.3">
      <c r="A1" s="505" t="s">
        <v>312</v>
      </c>
      <c r="B1" s="505"/>
      <c r="C1" s="505"/>
      <c r="D1" s="505"/>
      <c r="J1" s="188"/>
      <c r="K1" s="188"/>
      <c r="L1" s="188"/>
      <c r="M1" s="188"/>
    </row>
    <row r="2" spans="1:18" ht="27.75" customHeight="1" x14ac:dyDescent="0.3">
      <c r="A2" s="508" t="s">
        <v>197</v>
      </c>
      <c r="B2" s="508"/>
      <c r="C2" s="508"/>
      <c r="D2" s="508"/>
      <c r="E2" s="508"/>
      <c r="F2" s="508"/>
      <c r="G2" s="508"/>
      <c r="H2" s="508"/>
      <c r="I2" s="82"/>
    </row>
    <row r="3" spans="1:18" s="99" customFormat="1" ht="16.5" customHeight="1" x14ac:dyDescent="0.25">
      <c r="A3" s="242"/>
      <c r="B3" s="243"/>
      <c r="C3" s="243"/>
      <c r="D3" s="244"/>
      <c r="E3" s="244"/>
      <c r="F3" s="245"/>
      <c r="G3" s="244"/>
      <c r="H3" s="244"/>
      <c r="I3" s="244"/>
      <c r="J3" s="243"/>
      <c r="K3" s="243"/>
      <c r="L3" s="243"/>
      <c r="M3" s="243"/>
      <c r="N3" s="140"/>
      <c r="O3" s="140"/>
      <c r="P3" s="140"/>
      <c r="Q3" s="140"/>
      <c r="R3" s="157"/>
    </row>
    <row r="4" spans="1:18" s="99" customFormat="1" ht="16.8" customHeight="1" x14ac:dyDescent="0.3">
      <c r="A4" s="509"/>
      <c r="B4" s="510"/>
      <c r="C4" s="510"/>
      <c r="D4" s="510"/>
      <c r="E4" s="510"/>
      <c r="F4" s="510"/>
      <c r="G4" s="510"/>
      <c r="H4" s="510"/>
      <c r="I4" s="510"/>
      <c r="J4" s="510"/>
      <c r="K4" s="510"/>
      <c r="L4" s="510"/>
      <c r="M4" s="510"/>
      <c r="N4" s="140"/>
      <c r="O4" s="140"/>
      <c r="P4" s="140"/>
      <c r="Q4" s="140"/>
      <c r="R4" s="157"/>
    </row>
    <row r="5" spans="1:18" s="99" customFormat="1" ht="25.5" customHeight="1" x14ac:dyDescent="0.3">
      <c r="A5" s="246"/>
      <c r="B5" s="247"/>
      <c r="C5" s="248"/>
      <c r="D5" s="511" t="s">
        <v>311</v>
      </c>
      <c r="E5" s="511"/>
      <c r="F5" s="511"/>
      <c r="G5" s="511"/>
      <c r="H5" s="511"/>
      <c r="I5" s="511"/>
      <c r="J5" s="511"/>
      <c r="K5" s="511"/>
      <c r="L5" s="511"/>
      <c r="M5" s="511"/>
      <c r="N5" s="511"/>
      <c r="O5" s="511"/>
      <c r="P5" s="511"/>
      <c r="Q5" s="511"/>
      <c r="R5" s="157"/>
    </row>
    <row r="6" spans="1:18" s="99" customFormat="1" x14ac:dyDescent="0.3">
      <c r="A6" s="194" t="s">
        <v>198</v>
      </c>
      <c r="B6" s="195" t="s">
        <v>100</v>
      </c>
      <c r="C6" s="195">
        <v>0</v>
      </c>
      <c r="D6" s="195">
        <v>1</v>
      </c>
      <c r="E6" s="195">
        <v>2</v>
      </c>
      <c r="F6" s="195">
        <v>3</v>
      </c>
      <c r="G6" s="195">
        <v>4</v>
      </c>
      <c r="H6" s="195">
        <v>5</v>
      </c>
      <c r="I6" s="195">
        <v>6</v>
      </c>
      <c r="J6" s="195">
        <v>7</v>
      </c>
      <c r="K6" s="195">
        <v>8</v>
      </c>
      <c r="L6" s="195">
        <v>9</v>
      </c>
      <c r="M6" s="195">
        <v>10</v>
      </c>
      <c r="N6" s="195">
        <v>11</v>
      </c>
      <c r="O6" s="195">
        <v>12</v>
      </c>
      <c r="P6" s="195">
        <v>13</v>
      </c>
      <c r="Q6" s="195">
        <v>14</v>
      </c>
      <c r="R6" s="157"/>
    </row>
    <row r="7" spans="1:18" s="99" customFormat="1" x14ac:dyDescent="0.3">
      <c r="A7" s="196" t="s">
        <v>130</v>
      </c>
      <c r="B7" s="197"/>
      <c r="C7" s="480"/>
      <c r="D7" s="197"/>
      <c r="E7" s="197"/>
      <c r="F7" s="197"/>
      <c r="G7" s="197"/>
      <c r="H7" s="197"/>
      <c r="I7" s="197"/>
      <c r="J7" s="197"/>
      <c r="K7" s="197"/>
      <c r="L7" s="197"/>
      <c r="M7" s="197"/>
      <c r="N7" s="197"/>
      <c r="O7" s="197"/>
      <c r="P7" s="197"/>
      <c r="Q7" s="197"/>
      <c r="R7" s="157"/>
    </row>
    <row r="8" spans="1:18" s="99" customFormat="1" x14ac:dyDescent="0.25">
      <c r="A8" s="198" t="str">
        <f>'Proiectii financiare_V,Ch act'!A8</f>
        <v>Venituri din activitatea A proiectului</v>
      </c>
      <c r="B8" s="107">
        <f t="shared" ref="B8:B13" si="0">SUM(D8:Q8)</f>
        <v>0</v>
      </c>
      <c r="C8" s="481"/>
      <c r="D8" s="150">
        <f>'Proiectii financiare_V,Ch act'!D80-'Proiectii financiare_V,Ch act'!D8</f>
        <v>0</v>
      </c>
      <c r="E8" s="150">
        <f>'Proiectii financiare_V,Ch act'!E80-'Proiectii financiare_V,Ch act'!E8</f>
        <v>0</v>
      </c>
      <c r="F8" s="150">
        <f>'Proiectii financiare_V,Ch act'!F80-'Proiectii financiare_V,Ch act'!F8</f>
        <v>0</v>
      </c>
      <c r="G8" s="150">
        <f>'Proiectii financiare_V,Ch act'!G80-'Proiectii financiare_V,Ch act'!G8</f>
        <v>0</v>
      </c>
      <c r="H8" s="150">
        <f>'Proiectii financiare_V,Ch act'!H80-'Proiectii financiare_V,Ch act'!H8</f>
        <v>0</v>
      </c>
      <c r="I8" s="150">
        <f>'Proiectii financiare_V,Ch act'!I80-'Proiectii financiare_V,Ch act'!I8</f>
        <v>0</v>
      </c>
      <c r="J8" s="150">
        <f>'Proiectii financiare_V,Ch act'!J80-'Proiectii financiare_V,Ch act'!J8</f>
        <v>0</v>
      </c>
      <c r="K8" s="150">
        <f>'Proiectii financiare_V,Ch act'!K80-'Proiectii financiare_V,Ch act'!K8</f>
        <v>0</v>
      </c>
      <c r="L8" s="150">
        <f>'Proiectii financiare_V,Ch act'!L80-'Proiectii financiare_V,Ch act'!L8</f>
        <v>0</v>
      </c>
      <c r="M8" s="150">
        <f>'Proiectii financiare_V,Ch act'!M80-'Proiectii financiare_V,Ch act'!M8</f>
        <v>0</v>
      </c>
      <c r="N8" s="150">
        <f>'Proiectii financiare_V,Ch act'!N80-'Proiectii financiare_V,Ch act'!N8</f>
        <v>0</v>
      </c>
      <c r="O8" s="150">
        <f>'Proiectii financiare_V,Ch act'!O80-'Proiectii financiare_V,Ch act'!O8</f>
        <v>0</v>
      </c>
      <c r="P8" s="150">
        <f>'Proiectii financiare_V,Ch act'!P80-'Proiectii financiare_V,Ch act'!P8</f>
        <v>0</v>
      </c>
      <c r="Q8" s="150">
        <f>'Proiectii financiare_V,Ch act'!Q80-'Proiectii financiare_V,Ch act'!Q8</f>
        <v>0</v>
      </c>
      <c r="R8" s="157"/>
    </row>
    <row r="9" spans="1:18" s="99" customFormat="1" x14ac:dyDescent="0.25">
      <c r="A9" s="198" t="str">
        <f>'Proiectii financiare_V,Ch act'!A11</f>
        <v>Venituri din activitatea B proiectului</v>
      </c>
      <c r="B9" s="107">
        <f t="shared" si="0"/>
        <v>0</v>
      </c>
      <c r="C9" s="481"/>
      <c r="D9" s="150">
        <f>'Proiectii financiare_V,Ch act'!D83-'Proiectii financiare_V,Ch act'!D11</f>
        <v>0</v>
      </c>
      <c r="E9" s="150">
        <f>'Proiectii financiare_V,Ch act'!E83-'Proiectii financiare_V,Ch act'!E11</f>
        <v>0</v>
      </c>
      <c r="F9" s="150">
        <f>'Proiectii financiare_V,Ch act'!F83-'Proiectii financiare_V,Ch act'!F11</f>
        <v>0</v>
      </c>
      <c r="G9" s="150">
        <f>'Proiectii financiare_V,Ch act'!G83-'Proiectii financiare_V,Ch act'!G11</f>
        <v>0</v>
      </c>
      <c r="H9" s="150">
        <f>'Proiectii financiare_V,Ch act'!H83-'Proiectii financiare_V,Ch act'!H11</f>
        <v>0</v>
      </c>
      <c r="I9" s="150">
        <f>'Proiectii financiare_V,Ch act'!I83-'Proiectii financiare_V,Ch act'!I11</f>
        <v>0</v>
      </c>
      <c r="J9" s="150">
        <f>'Proiectii financiare_V,Ch act'!J83-'Proiectii financiare_V,Ch act'!J11</f>
        <v>0</v>
      </c>
      <c r="K9" s="150">
        <f>'Proiectii financiare_V,Ch act'!K83-'Proiectii financiare_V,Ch act'!K11</f>
        <v>0</v>
      </c>
      <c r="L9" s="150">
        <f>'Proiectii financiare_V,Ch act'!L83-'Proiectii financiare_V,Ch act'!L11</f>
        <v>0</v>
      </c>
      <c r="M9" s="150">
        <f>'Proiectii financiare_V,Ch act'!M83-'Proiectii financiare_V,Ch act'!M11</f>
        <v>0</v>
      </c>
      <c r="N9" s="150">
        <f>'Proiectii financiare_V,Ch act'!N83-'Proiectii financiare_V,Ch act'!N11</f>
        <v>0</v>
      </c>
      <c r="O9" s="150">
        <f>'Proiectii financiare_V,Ch act'!O83-'Proiectii financiare_V,Ch act'!O11</f>
        <v>0</v>
      </c>
      <c r="P9" s="150">
        <f>'Proiectii financiare_V,Ch act'!P83-'Proiectii financiare_V,Ch act'!P11</f>
        <v>0</v>
      </c>
      <c r="Q9" s="150">
        <f>'Proiectii financiare_V,Ch act'!Q83-'Proiectii financiare_V,Ch act'!Q11</f>
        <v>0</v>
      </c>
      <c r="R9" s="157"/>
    </row>
    <row r="10" spans="1:18" s="99" customFormat="1" x14ac:dyDescent="0.25">
      <c r="A10" s="198" t="str">
        <f>'Proiectii financiare_V,Ch act'!A14</f>
        <v>Venituri din activitatea C proiectului</v>
      </c>
      <c r="B10" s="107">
        <f t="shared" si="0"/>
        <v>0</v>
      </c>
      <c r="C10" s="481"/>
      <c r="D10" s="150">
        <f>'Proiectii financiare_V,Ch act'!D86-'Proiectii financiare_V,Ch act'!D14</f>
        <v>0</v>
      </c>
      <c r="E10" s="150">
        <f>'Proiectii financiare_V,Ch act'!E86-'Proiectii financiare_V,Ch act'!E14</f>
        <v>0</v>
      </c>
      <c r="F10" s="150">
        <f>'Proiectii financiare_V,Ch act'!F86-'Proiectii financiare_V,Ch act'!F14</f>
        <v>0</v>
      </c>
      <c r="G10" s="150">
        <f>'Proiectii financiare_V,Ch act'!G86-'Proiectii financiare_V,Ch act'!G14</f>
        <v>0</v>
      </c>
      <c r="H10" s="150">
        <f>'Proiectii financiare_V,Ch act'!H86-'Proiectii financiare_V,Ch act'!H14</f>
        <v>0</v>
      </c>
      <c r="I10" s="150">
        <f>'Proiectii financiare_V,Ch act'!I86-'Proiectii financiare_V,Ch act'!I14</f>
        <v>0</v>
      </c>
      <c r="J10" s="150">
        <f>'Proiectii financiare_V,Ch act'!J86-'Proiectii financiare_V,Ch act'!J14</f>
        <v>0</v>
      </c>
      <c r="K10" s="150">
        <f>'Proiectii financiare_V,Ch act'!K86-'Proiectii financiare_V,Ch act'!K14</f>
        <v>0</v>
      </c>
      <c r="L10" s="150">
        <f>'Proiectii financiare_V,Ch act'!L86-'Proiectii financiare_V,Ch act'!L14</f>
        <v>0</v>
      </c>
      <c r="M10" s="150">
        <f>'Proiectii financiare_V,Ch act'!M86-'Proiectii financiare_V,Ch act'!M14</f>
        <v>0</v>
      </c>
      <c r="N10" s="150">
        <f>'Proiectii financiare_V,Ch act'!N86-'Proiectii financiare_V,Ch act'!N14</f>
        <v>0</v>
      </c>
      <c r="O10" s="150">
        <f>'Proiectii financiare_V,Ch act'!O86-'Proiectii financiare_V,Ch act'!O14</f>
        <v>0</v>
      </c>
      <c r="P10" s="150">
        <f>'Proiectii financiare_V,Ch act'!P86-'Proiectii financiare_V,Ch act'!P14</f>
        <v>0</v>
      </c>
      <c r="Q10" s="150">
        <f>'Proiectii financiare_V,Ch act'!Q86-'Proiectii financiare_V,Ch act'!Q14</f>
        <v>0</v>
      </c>
      <c r="R10" s="157"/>
    </row>
    <row r="11" spans="1:18" s="99" customFormat="1" x14ac:dyDescent="0.25">
      <c r="A11" s="198" t="str">
        <f>'Proiectii financiare_V,Ch act'!A89</f>
        <v>Venituri din activitatea D proiectului</v>
      </c>
      <c r="B11" s="107">
        <f t="shared" si="0"/>
        <v>0</v>
      </c>
      <c r="C11" s="481"/>
      <c r="D11" s="150">
        <f>'Proiectii financiare_V,Ch act'!D89-'Proiectii financiare_V,Ch act'!D17</f>
        <v>0</v>
      </c>
      <c r="E11" s="150">
        <f>'Proiectii financiare_V,Ch act'!E89-'Proiectii financiare_V,Ch act'!E17</f>
        <v>0</v>
      </c>
      <c r="F11" s="150">
        <f>'Proiectii financiare_V,Ch act'!F89-'Proiectii financiare_V,Ch act'!F17</f>
        <v>0</v>
      </c>
      <c r="G11" s="150">
        <f>'Proiectii financiare_V,Ch act'!G89-'Proiectii financiare_V,Ch act'!G17</f>
        <v>0</v>
      </c>
      <c r="H11" s="150">
        <f>'Proiectii financiare_V,Ch act'!H89-'Proiectii financiare_V,Ch act'!H17</f>
        <v>0</v>
      </c>
      <c r="I11" s="150">
        <f>'Proiectii financiare_V,Ch act'!I89-'Proiectii financiare_V,Ch act'!I17</f>
        <v>0</v>
      </c>
      <c r="J11" s="150">
        <f>'Proiectii financiare_V,Ch act'!J89-'Proiectii financiare_V,Ch act'!J17</f>
        <v>0</v>
      </c>
      <c r="K11" s="150">
        <f>'Proiectii financiare_V,Ch act'!K89-'Proiectii financiare_V,Ch act'!K17</f>
        <v>0</v>
      </c>
      <c r="L11" s="150">
        <f>'Proiectii financiare_V,Ch act'!L89-'Proiectii financiare_V,Ch act'!L17</f>
        <v>0</v>
      </c>
      <c r="M11" s="150">
        <f>'Proiectii financiare_V,Ch act'!M89-'Proiectii financiare_V,Ch act'!M17</f>
        <v>0</v>
      </c>
      <c r="N11" s="150">
        <f>'Proiectii financiare_V,Ch act'!N89-'Proiectii financiare_V,Ch act'!N17</f>
        <v>0</v>
      </c>
      <c r="O11" s="150">
        <f>'Proiectii financiare_V,Ch act'!O89-'Proiectii financiare_V,Ch act'!O17</f>
        <v>0</v>
      </c>
      <c r="P11" s="150">
        <f>'Proiectii financiare_V,Ch act'!P89-'Proiectii financiare_V,Ch act'!P17</f>
        <v>0</v>
      </c>
      <c r="Q11" s="150">
        <f>'Proiectii financiare_V,Ch act'!Q89-'Proiectii financiare_V,Ch act'!Q17</f>
        <v>0</v>
      </c>
      <c r="R11" s="157"/>
    </row>
    <row r="12" spans="1:18" s="99" customFormat="1" x14ac:dyDescent="0.25">
      <c r="A12" s="194" t="str">
        <f>'Proiectii financiare_V,Ch act'!A20</f>
        <v>Alte venituri din activitatea de exploatare</v>
      </c>
      <c r="B12" s="107">
        <f t="shared" si="0"/>
        <v>0</v>
      </c>
      <c r="C12" s="481"/>
      <c r="D12" s="150">
        <f>'Proiectii financiare_V,Ch act'!D92-'Proiectii financiare_V,Ch act'!D20</f>
        <v>0</v>
      </c>
      <c r="E12" s="150">
        <f>'Proiectii financiare_V,Ch act'!E92-'Proiectii financiare_V,Ch act'!E20</f>
        <v>0</v>
      </c>
      <c r="F12" s="150">
        <f>'Proiectii financiare_V,Ch act'!F92-'Proiectii financiare_V,Ch act'!F20</f>
        <v>0</v>
      </c>
      <c r="G12" s="150">
        <f>'Proiectii financiare_V,Ch act'!G92-'Proiectii financiare_V,Ch act'!G20</f>
        <v>0</v>
      </c>
      <c r="H12" s="150">
        <f>'Proiectii financiare_V,Ch act'!H92-'Proiectii financiare_V,Ch act'!H20</f>
        <v>0</v>
      </c>
      <c r="I12" s="150">
        <f>'Proiectii financiare_V,Ch act'!I92-'Proiectii financiare_V,Ch act'!I20</f>
        <v>0</v>
      </c>
      <c r="J12" s="150">
        <f>'Proiectii financiare_V,Ch act'!J92-'Proiectii financiare_V,Ch act'!J20</f>
        <v>0</v>
      </c>
      <c r="K12" s="150">
        <f>'Proiectii financiare_V,Ch act'!K92-'Proiectii financiare_V,Ch act'!K20</f>
        <v>0</v>
      </c>
      <c r="L12" s="150">
        <f>'Proiectii financiare_V,Ch act'!L92-'Proiectii financiare_V,Ch act'!L20</f>
        <v>0</v>
      </c>
      <c r="M12" s="150">
        <f>'Proiectii financiare_V,Ch act'!M92-'Proiectii financiare_V,Ch act'!M20</f>
        <v>0</v>
      </c>
      <c r="N12" s="150">
        <f>'Proiectii financiare_V,Ch act'!N92-'Proiectii financiare_V,Ch act'!N20</f>
        <v>0</v>
      </c>
      <c r="O12" s="150">
        <f>'Proiectii financiare_V,Ch act'!O92-'Proiectii financiare_V,Ch act'!O20</f>
        <v>0</v>
      </c>
      <c r="P12" s="150">
        <f>'Proiectii financiare_V,Ch act'!P92-'Proiectii financiare_V,Ch act'!P20</f>
        <v>0</v>
      </c>
      <c r="Q12" s="150">
        <f>'Proiectii financiare_V,Ch act'!Q92-'Proiectii financiare_V,Ch act'!Q20</f>
        <v>0</v>
      </c>
      <c r="R12" s="157"/>
    </row>
    <row r="13" spans="1:18" s="99" customFormat="1" ht="15" customHeight="1" x14ac:dyDescent="0.25">
      <c r="A13" s="194" t="s">
        <v>199</v>
      </c>
      <c r="B13" s="107">
        <f t="shared" si="0"/>
        <v>0</v>
      </c>
      <c r="C13" s="481"/>
      <c r="D13" s="150">
        <f>'Proiectii financiare_V,Ch act'!D95-'Proiectii financiare_V,Ch act'!D23</f>
        <v>0</v>
      </c>
      <c r="E13" s="150">
        <f>'Proiectii financiare_V,Ch act'!E95-'Proiectii financiare_V,Ch act'!E23</f>
        <v>0</v>
      </c>
      <c r="F13" s="150">
        <f>'Proiectii financiare_V,Ch act'!F95-'Proiectii financiare_V,Ch act'!F23</f>
        <v>0</v>
      </c>
      <c r="G13" s="150">
        <f>'Proiectii financiare_V,Ch act'!G95-'Proiectii financiare_V,Ch act'!G23</f>
        <v>0</v>
      </c>
      <c r="H13" s="150">
        <f>'Proiectii financiare_V,Ch act'!H95-'Proiectii financiare_V,Ch act'!H23</f>
        <v>0</v>
      </c>
      <c r="I13" s="150">
        <f>'Proiectii financiare_V,Ch act'!I95-'Proiectii financiare_V,Ch act'!I23</f>
        <v>0</v>
      </c>
      <c r="J13" s="150">
        <f>'Proiectii financiare_V,Ch act'!J95-'Proiectii financiare_V,Ch act'!J23</f>
        <v>0</v>
      </c>
      <c r="K13" s="150">
        <f>'Proiectii financiare_V,Ch act'!K95-'Proiectii financiare_V,Ch act'!K23</f>
        <v>0</v>
      </c>
      <c r="L13" s="150">
        <f>'Proiectii financiare_V,Ch act'!L95-'Proiectii financiare_V,Ch act'!L23</f>
        <v>0</v>
      </c>
      <c r="M13" s="150">
        <f>'Proiectii financiare_V,Ch act'!M95-'Proiectii financiare_V,Ch act'!M23</f>
        <v>0</v>
      </c>
      <c r="N13" s="150">
        <f>'Proiectii financiare_V,Ch act'!N95-'Proiectii financiare_V,Ch act'!N23</f>
        <v>0</v>
      </c>
      <c r="O13" s="150">
        <f>'Proiectii financiare_V,Ch act'!O95-'Proiectii financiare_V,Ch act'!O23</f>
        <v>0</v>
      </c>
      <c r="P13" s="150">
        <f>'Proiectii financiare_V,Ch act'!P95-'Proiectii financiare_V,Ch act'!P23</f>
        <v>0</v>
      </c>
      <c r="Q13" s="150">
        <f>'Proiectii financiare_V,Ch act'!Q95-'Proiectii financiare_V,Ch act'!Q23</f>
        <v>0</v>
      </c>
      <c r="R13" s="157"/>
    </row>
    <row r="14" spans="1:18" s="99" customFormat="1" ht="19.5" customHeight="1" x14ac:dyDescent="0.25">
      <c r="A14" s="194" t="s">
        <v>134</v>
      </c>
      <c r="B14" s="107">
        <f t="shared" ref="B14" si="1">SUM(C14:Q14)</f>
        <v>0</v>
      </c>
      <c r="C14" s="481"/>
      <c r="D14" s="150">
        <f>'Proiectii financiare_V,Ch act'!D96-'Proiectii financiare_V,Ch act'!D24</f>
        <v>0</v>
      </c>
      <c r="E14" s="150">
        <f>'Proiectii financiare_V,Ch act'!E96-'Proiectii financiare_V,Ch act'!E24</f>
        <v>0</v>
      </c>
      <c r="F14" s="150">
        <f>'Proiectii financiare_V,Ch act'!F96-'Proiectii financiare_V,Ch act'!F24</f>
        <v>0</v>
      </c>
      <c r="G14" s="150">
        <f>'Proiectii financiare_V,Ch act'!G96-'Proiectii financiare_V,Ch act'!G24</f>
        <v>0</v>
      </c>
      <c r="H14" s="150">
        <f>'Proiectii financiare_V,Ch act'!H96-'Proiectii financiare_V,Ch act'!H24</f>
        <v>0</v>
      </c>
      <c r="I14" s="150">
        <f>'Proiectii financiare_V,Ch act'!I96-'Proiectii financiare_V,Ch act'!I24</f>
        <v>0</v>
      </c>
      <c r="J14" s="150">
        <f>'Proiectii financiare_V,Ch act'!J96-'Proiectii financiare_V,Ch act'!J24</f>
        <v>0</v>
      </c>
      <c r="K14" s="150">
        <f>'Proiectii financiare_V,Ch act'!K96-'Proiectii financiare_V,Ch act'!K24</f>
        <v>0</v>
      </c>
      <c r="L14" s="150">
        <f>'Proiectii financiare_V,Ch act'!L96-'Proiectii financiare_V,Ch act'!L24</f>
        <v>0</v>
      </c>
      <c r="M14" s="150">
        <f>'Proiectii financiare_V,Ch act'!M96-'Proiectii financiare_V,Ch act'!M24</f>
        <v>0</v>
      </c>
      <c r="N14" s="150">
        <f>'Proiectii financiare_V,Ch act'!N96-'Proiectii financiare_V,Ch act'!N24</f>
        <v>0</v>
      </c>
      <c r="O14" s="150">
        <f>'Proiectii financiare_V,Ch act'!O96-'Proiectii financiare_V,Ch act'!O24</f>
        <v>0</v>
      </c>
      <c r="P14" s="150">
        <f>'Proiectii financiare_V,Ch act'!P96-'Proiectii financiare_V,Ch act'!P24</f>
        <v>0</v>
      </c>
      <c r="Q14" s="150">
        <f>'Proiectii financiare_V,Ch act'!Q96-'Proiectii financiare_V,Ch act'!Q24</f>
        <v>0</v>
      </c>
      <c r="R14" s="157"/>
    </row>
    <row r="15" spans="1:18" s="99" customFormat="1" x14ac:dyDescent="0.25">
      <c r="A15" s="194" t="s">
        <v>176</v>
      </c>
      <c r="B15" s="107">
        <f t="shared" ref="B15:B22" si="2">SUM(D15:Q15)</f>
        <v>0</v>
      </c>
      <c r="C15" s="481"/>
      <c r="D15" s="150">
        <f>'Proiectii financiare_V,Ch act'!D97-'Proiectii financiare_V,Ch act'!D25</f>
        <v>0</v>
      </c>
      <c r="E15" s="150">
        <f>'Proiectii financiare_V,Ch act'!E97-'Proiectii financiare_V,Ch act'!E25</f>
        <v>0</v>
      </c>
      <c r="F15" s="150">
        <f>'Proiectii financiare_V,Ch act'!F97-'Proiectii financiare_V,Ch act'!F25</f>
        <v>0</v>
      </c>
      <c r="G15" s="150">
        <f>'Proiectii financiare_V,Ch act'!G97-'Proiectii financiare_V,Ch act'!G25</f>
        <v>0</v>
      </c>
      <c r="H15" s="150">
        <f>'Proiectii financiare_V,Ch act'!H97-'Proiectii financiare_V,Ch act'!H25</f>
        <v>0</v>
      </c>
      <c r="I15" s="150">
        <f>'Proiectii financiare_V,Ch act'!I97-'Proiectii financiare_V,Ch act'!I25</f>
        <v>0</v>
      </c>
      <c r="J15" s="150">
        <f>'Proiectii financiare_V,Ch act'!J97-'Proiectii financiare_V,Ch act'!J25</f>
        <v>0</v>
      </c>
      <c r="K15" s="150">
        <f>'Proiectii financiare_V,Ch act'!K97-'Proiectii financiare_V,Ch act'!K25</f>
        <v>0</v>
      </c>
      <c r="L15" s="150">
        <f>'Proiectii financiare_V,Ch act'!L97-'Proiectii financiare_V,Ch act'!L25</f>
        <v>0</v>
      </c>
      <c r="M15" s="150">
        <f>'Proiectii financiare_V,Ch act'!M97-'Proiectii financiare_V,Ch act'!M25</f>
        <v>0</v>
      </c>
      <c r="N15" s="150">
        <f>'Proiectii financiare_V,Ch act'!N97-'Proiectii financiare_V,Ch act'!N25</f>
        <v>0</v>
      </c>
      <c r="O15" s="150">
        <f>'Proiectii financiare_V,Ch act'!O97-'Proiectii financiare_V,Ch act'!O25</f>
        <v>0</v>
      </c>
      <c r="P15" s="150">
        <f>'Proiectii financiare_V,Ch act'!P97-'Proiectii financiare_V,Ch act'!P25</f>
        <v>0</v>
      </c>
      <c r="Q15" s="150">
        <f>'Proiectii financiare_V,Ch act'!Q97-'Proiectii financiare_V,Ch act'!Q25</f>
        <v>0</v>
      </c>
      <c r="R15" s="157"/>
    </row>
    <row r="16" spans="1:18" s="99" customFormat="1" x14ac:dyDescent="0.25">
      <c r="A16" s="194" t="s">
        <v>177</v>
      </c>
      <c r="B16" s="107">
        <f t="shared" si="2"/>
        <v>0</v>
      </c>
      <c r="C16" s="481"/>
      <c r="D16" s="150">
        <f>'Proiectii financiare_V,Ch act'!D98-'Proiectii financiare_V,Ch act'!D26</f>
        <v>0</v>
      </c>
      <c r="E16" s="150">
        <f>'Proiectii financiare_V,Ch act'!E98-'Proiectii financiare_V,Ch act'!E26</f>
        <v>0</v>
      </c>
      <c r="F16" s="150">
        <f>'Proiectii financiare_V,Ch act'!F98-'Proiectii financiare_V,Ch act'!F26</f>
        <v>0</v>
      </c>
      <c r="G16" s="150">
        <f>'Proiectii financiare_V,Ch act'!G98-'Proiectii financiare_V,Ch act'!G26</f>
        <v>0</v>
      </c>
      <c r="H16" s="150">
        <f>'Proiectii financiare_V,Ch act'!H98-'Proiectii financiare_V,Ch act'!H26</f>
        <v>0</v>
      </c>
      <c r="I16" s="150">
        <f>'Proiectii financiare_V,Ch act'!I98-'Proiectii financiare_V,Ch act'!I26</f>
        <v>0</v>
      </c>
      <c r="J16" s="150">
        <f>'Proiectii financiare_V,Ch act'!J98-'Proiectii financiare_V,Ch act'!J26</f>
        <v>0</v>
      </c>
      <c r="K16" s="150">
        <f>'Proiectii financiare_V,Ch act'!K98-'Proiectii financiare_V,Ch act'!K26</f>
        <v>0</v>
      </c>
      <c r="L16" s="150">
        <f>'Proiectii financiare_V,Ch act'!L98-'Proiectii financiare_V,Ch act'!L26</f>
        <v>0</v>
      </c>
      <c r="M16" s="150">
        <f>'Proiectii financiare_V,Ch act'!M98-'Proiectii financiare_V,Ch act'!M26</f>
        <v>0</v>
      </c>
      <c r="N16" s="150">
        <f>'Proiectii financiare_V,Ch act'!N98-'Proiectii financiare_V,Ch act'!N26</f>
        <v>0</v>
      </c>
      <c r="O16" s="150">
        <f>'Proiectii financiare_V,Ch act'!O98-'Proiectii financiare_V,Ch act'!O26</f>
        <v>0</v>
      </c>
      <c r="P16" s="150">
        <f>'Proiectii financiare_V,Ch act'!P98-'Proiectii financiare_V,Ch act'!P26</f>
        <v>0</v>
      </c>
      <c r="Q16" s="150">
        <f>'Proiectii financiare_V,Ch act'!Q98-'Proiectii financiare_V,Ch act'!Q26</f>
        <v>0</v>
      </c>
      <c r="R16" s="157"/>
    </row>
    <row r="17" spans="1:18" s="99" customFormat="1" ht="26.4" x14ac:dyDescent="0.25">
      <c r="A17" s="194" t="s">
        <v>137</v>
      </c>
      <c r="B17" s="107">
        <f t="shared" si="2"/>
        <v>0</v>
      </c>
      <c r="C17" s="481"/>
      <c r="D17" s="150">
        <f>'Proiectii financiare_V,Ch act'!D99-'Proiectii financiare_V,Ch act'!D27</f>
        <v>0</v>
      </c>
      <c r="E17" s="150">
        <f>'Proiectii financiare_V,Ch act'!E99-'Proiectii financiare_V,Ch act'!E27</f>
        <v>0</v>
      </c>
      <c r="F17" s="150">
        <f>'Proiectii financiare_V,Ch act'!F99-'Proiectii financiare_V,Ch act'!F27</f>
        <v>0</v>
      </c>
      <c r="G17" s="150">
        <f>'Proiectii financiare_V,Ch act'!G99-'Proiectii financiare_V,Ch act'!G27</f>
        <v>0</v>
      </c>
      <c r="H17" s="150">
        <f>'Proiectii financiare_V,Ch act'!H99-'Proiectii financiare_V,Ch act'!H27</f>
        <v>0</v>
      </c>
      <c r="I17" s="150">
        <f>'Proiectii financiare_V,Ch act'!I99-'Proiectii financiare_V,Ch act'!I27</f>
        <v>0</v>
      </c>
      <c r="J17" s="150">
        <f>'Proiectii financiare_V,Ch act'!J99-'Proiectii financiare_V,Ch act'!J27</f>
        <v>0</v>
      </c>
      <c r="K17" s="150">
        <f>'Proiectii financiare_V,Ch act'!K99-'Proiectii financiare_V,Ch act'!K27</f>
        <v>0</v>
      </c>
      <c r="L17" s="150">
        <f>'Proiectii financiare_V,Ch act'!L99-'Proiectii financiare_V,Ch act'!L27</f>
        <v>0</v>
      </c>
      <c r="M17" s="150">
        <f>'Proiectii financiare_V,Ch act'!M99-'Proiectii financiare_V,Ch act'!M27</f>
        <v>0</v>
      </c>
      <c r="N17" s="150">
        <f>'Proiectii financiare_V,Ch act'!N99-'Proiectii financiare_V,Ch act'!N27</f>
        <v>0</v>
      </c>
      <c r="O17" s="150">
        <f>'Proiectii financiare_V,Ch act'!O99-'Proiectii financiare_V,Ch act'!O27</f>
        <v>0</v>
      </c>
      <c r="P17" s="150">
        <f>'Proiectii financiare_V,Ch act'!P99-'Proiectii financiare_V,Ch act'!P27</f>
        <v>0</v>
      </c>
      <c r="Q17" s="150">
        <f>'Proiectii financiare_V,Ch act'!Q99-'Proiectii financiare_V,Ch act'!Q27</f>
        <v>0</v>
      </c>
      <c r="R17" s="157"/>
    </row>
    <row r="18" spans="1:18" s="99" customFormat="1" x14ac:dyDescent="0.25">
      <c r="A18" s="194" t="s">
        <v>138</v>
      </c>
      <c r="B18" s="107">
        <f t="shared" si="2"/>
        <v>0</v>
      </c>
      <c r="C18" s="481"/>
      <c r="D18" s="150">
        <f>'Proiectii financiare_V,Ch act'!D100-'Proiectii financiare_V,Ch act'!D28</f>
        <v>0</v>
      </c>
      <c r="E18" s="150">
        <f>'Proiectii financiare_V,Ch act'!E100-'Proiectii financiare_V,Ch act'!E28</f>
        <v>0</v>
      </c>
      <c r="F18" s="150">
        <f>'Proiectii financiare_V,Ch act'!F100-'Proiectii financiare_V,Ch act'!F28</f>
        <v>0</v>
      </c>
      <c r="G18" s="150">
        <f>'Proiectii financiare_V,Ch act'!G100-'Proiectii financiare_V,Ch act'!G28</f>
        <v>0</v>
      </c>
      <c r="H18" s="150">
        <f>'Proiectii financiare_V,Ch act'!H100-'Proiectii financiare_V,Ch act'!H28</f>
        <v>0</v>
      </c>
      <c r="I18" s="150">
        <f>'Proiectii financiare_V,Ch act'!I100-'Proiectii financiare_V,Ch act'!I28</f>
        <v>0</v>
      </c>
      <c r="J18" s="150">
        <f>'Proiectii financiare_V,Ch act'!J100-'Proiectii financiare_V,Ch act'!J28</f>
        <v>0</v>
      </c>
      <c r="K18" s="150">
        <f>'Proiectii financiare_V,Ch act'!K100-'Proiectii financiare_V,Ch act'!K28</f>
        <v>0</v>
      </c>
      <c r="L18" s="150">
        <f>'Proiectii financiare_V,Ch act'!L100-'Proiectii financiare_V,Ch act'!L28</f>
        <v>0</v>
      </c>
      <c r="M18" s="150">
        <f>'Proiectii financiare_V,Ch act'!M100-'Proiectii financiare_V,Ch act'!M28</f>
        <v>0</v>
      </c>
      <c r="N18" s="150">
        <f>'Proiectii financiare_V,Ch act'!N100-'Proiectii financiare_V,Ch act'!N28</f>
        <v>0</v>
      </c>
      <c r="O18" s="150">
        <f>'Proiectii financiare_V,Ch act'!O100-'Proiectii financiare_V,Ch act'!O28</f>
        <v>0</v>
      </c>
      <c r="P18" s="150">
        <f>'Proiectii financiare_V,Ch act'!P100-'Proiectii financiare_V,Ch act'!P28</f>
        <v>0</v>
      </c>
      <c r="Q18" s="150">
        <f>'Proiectii financiare_V,Ch act'!Q100-'Proiectii financiare_V,Ch act'!Q28</f>
        <v>0</v>
      </c>
      <c r="R18" s="157"/>
    </row>
    <row r="19" spans="1:18" s="99" customFormat="1" x14ac:dyDescent="0.25">
      <c r="A19" s="198" t="s">
        <v>200</v>
      </c>
      <c r="B19" s="107">
        <f t="shared" si="2"/>
        <v>0</v>
      </c>
      <c r="C19" s="481"/>
      <c r="D19" s="150">
        <f>'Proiectii financiare_V,Ch act'!D101-'Proiectii financiare_V,Ch act'!D29</f>
        <v>0</v>
      </c>
      <c r="E19" s="150">
        <f>'Proiectii financiare_V,Ch act'!E101-'Proiectii financiare_V,Ch act'!E29</f>
        <v>0</v>
      </c>
      <c r="F19" s="150">
        <f>'Proiectii financiare_V,Ch act'!F101-'Proiectii financiare_V,Ch act'!F29</f>
        <v>0</v>
      </c>
      <c r="G19" s="150">
        <f>'Proiectii financiare_V,Ch act'!G101-'Proiectii financiare_V,Ch act'!G29</f>
        <v>0</v>
      </c>
      <c r="H19" s="150">
        <f>'Proiectii financiare_V,Ch act'!H101-'Proiectii financiare_V,Ch act'!H29</f>
        <v>0</v>
      </c>
      <c r="I19" s="150">
        <f>'Proiectii financiare_V,Ch act'!I101-'Proiectii financiare_V,Ch act'!I29</f>
        <v>0</v>
      </c>
      <c r="J19" s="150">
        <f>'Proiectii financiare_V,Ch act'!J101-'Proiectii financiare_V,Ch act'!J29</f>
        <v>0</v>
      </c>
      <c r="K19" s="150">
        <f>'Proiectii financiare_V,Ch act'!K101-'Proiectii financiare_V,Ch act'!K29</f>
        <v>0</v>
      </c>
      <c r="L19" s="150">
        <f>'Proiectii financiare_V,Ch act'!L101-'Proiectii financiare_V,Ch act'!L29</f>
        <v>0</v>
      </c>
      <c r="M19" s="150">
        <f>'Proiectii financiare_V,Ch act'!M101-'Proiectii financiare_V,Ch act'!M29</f>
        <v>0</v>
      </c>
      <c r="N19" s="150">
        <f>'Proiectii financiare_V,Ch act'!N101-'Proiectii financiare_V,Ch act'!N29</f>
        <v>0</v>
      </c>
      <c r="O19" s="150">
        <f>'Proiectii financiare_V,Ch act'!O101-'Proiectii financiare_V,Ch act'!O29</f>
        <v>0</v>
      </c>
      <c r="P19" s="150">
        <f>'Proiectii financiare_V,Ch act'!P101-'Proiectii financiare_V,Ch act'!P29</f>
        <v>0</v>
      </c>
      <c r="Q19" s="150">
        <f>'Proiectii financiare_V,Ch act'!Q101-'Proiectii financiare_V,Ch act'!Q29</f>
        <v>0</v>
      </c>
      <c r="R19" s="157"/>
    </row>
    <row r="20" spans="1:18" s="99" customFormat="1" ht="24" x14ac:dyDescent="0.25">
      <c r="A20" s="208" t="s">
        <v>201</v>
      </c>
      <c r="B20" s="107">
        <f t="shared" si="2"/>
        <v>0</v>
      </c>
      <c r="C20" s="481"/>
      <c r="D20" s="249">
        <f>'Proiectii financiare_V,Ch act'!D102-'Proiectii financiare_V,Ch act'!D30</f>
        <v>0</v>
      </c>
      <c r="E20" s="249">
        <f>'Proiectii financiare_V,Ch act'!E102-'Proiectii financiare_V,Ch act'!E30</f>
        <v>0</v>
      </c>
      <c r="F20" s="249">
        <f>'Proiectii financiare_V,Ch act'!F102-'Proiectii financiare_V,Ch act'!F30</f>
        <v>0</v>
      </c>
      <c r="G20" s="249">
        <f>'Proiectii financiare_V,Ch act'!G102-'Proiectii financiare_V,Ch act'!G30</f>
        <v>0</v>
      </c>
      <c r="H20" s="249">
        <f>'Proiectii financiare_V,Ch act'!H102-'Proiectii financiare_V,Ch act'!H30</f>
        <v>0</v>
      </c>
      <c r="I20" s="249">
        <f>'Proiectii financiare_V,Ch act'!I102-'Proiectii financiare_V,Ch act'!I30</f>
        <v>0</v>
      </c>
      <c r="J20" s="249">
        <f>'Proiectii financiare_V,Ch act'!J102-'Proiectii financiare_V,Ch act'!J30</f>
        <v>0</v>
      </c>
      <c r="K20" s="249">
        <f>'Proiectii financiare_V,Ch act'!K102-'Proiectii financiare_V,Ch act'!K30</f>
        <v>0</v>
      </c>
      <c r="L20" s="249">
        <f>'Proiectii financiare_V,Ch act'!L102-'Proiectii financiare_V,Ch act'!L30</f>
        <v>0</v>
      </c>
      <c r="M20" s="249">
        <f>'Proiectii financiare_V,Ch act'!M102-'Proiectii financiare_V,Ch act'!M30</f>
        <v>0</v>
      </c>
      <c r="N20" s="249">
        <f>'Proiectii financiare_V,Ch act'!N102-'Proiectii financiare_V,Ch act'!N30</f>
        <v>0</v>
      </c>
      <c r="O20" s="249">
        <f>'Proiectii financiare_V,Ch act'!O102-'Proiectii financiare_V,Ch act'!O30</f>
        <v>0</v>
      </c>
      <c r="P20" s="249">
        <f>'Proiectii financiare_V,Ch act'!P102-'Proiectii financiare_V,Ch act'!P30</f>
        <v>0</v>
      </c>
      <c r="Q20" s="249">
        <f>'Proiectii financiare_V,Ch act'!Q102-'Proiectii financiare_V,Ch act'!Q30</f>
        <v>0</v>
      </c>
      <c r="R20" s="157"/>
    </row>
    <row r="21" spans="1:18" s="99" customFormat="1" ht="24" x14ac:dyDescent="0.25">
      <c r="A21" s="208" t="s">
        <v>202</v>
      </c>
      <c r="B21" s="107">
        <f t="shared" si="2"/>
        <v>0</v>
      </c>
      <c r="C21" s="481"/>
      <c r="D21" s="249">
        <f>'Proiectii financiare_V,Ch act'!D103-'Proiectii financiare_V,Ch act'!D31</f>
        <v>0</v>
      </c>
      <c r="E21" s="249">
        <f>'Proiectii financiare_V,Ch act'!E103-'Proiectii financiare_V,Ch act'!E31</f>
        <v>0</v>
      </c>
      <c r="F21" s="249">
        <f>'Proiectii financiare_V,Ch act'!F103-'Proiectii financiare_V,Ch act'!F31</f>
        <v>0</v>
      </c>
      <c r="G21" s="249">
        <f>'Proiectii financiare_V,Ch act'!G103-'Proiectii financiare_V,Ch act'!G31</f>
        <v>0</v>
      </c>
      <c r="H21" s="249">
        <f>'Proiectii financiare_V,Ch act'!H103-'Proiectii financiare_V,Ch act'!H31</f>
        <v>0</v>
      </c>
      <c r="I21" s="249">
        <f>'Proiectii financiare_V,Ch act'!I103-'Proiectii financiare_V,Ch act'!I31</f>
        <v>0</v>
      </c>
      <c r="J21" s="249">
        <f>'Proiectii financiare_V,Ch act'!J103-'Proiectii financiare_V,Ch act'!J31</f>
        <v>0</v>
      </c>
      <c r="K21" s="249">
        <f>'Proiectii financiare_V,Ch act'!K103-'Proiectii financiare_V,Ch act'!K31</f>
        <v>0</v>
      </c>
      <c r="L21" s="249">
        <f>'Proiectii financiare_V,Ch act'!L103-'Proiectii financiare_V,Ch act'!L31</f>
        <v>0</v>
      </c>
      <c r="M21" s="249">
        <f>'Proiectii financiare_V,Ch act'!M103-'Proiectii financiare_V,Ch act'!M31</f>
        <v>0</v>
      </c>
      <c r="N21" s="249">
        <f>'Proiectii financiare_V,Ch act'!N103-'Proiectii financiare_V,Ch act'!N31</f>
        <v>0</v>
      </c>
      <c r="O21" s="249">
        <f>'Proiectii financiare_V,Ch act'!O103-'Proiectii financiare_V,Ch act'!O31</f>
        <v>0</v>
      </c>
      <c r="P21" s="249">
        <f>'Proiectii financiare_V,Ch act'!P103-'Proiectii financiare_V,Ch act'!P31</f>
        <v>0</v>
      </c>
      <c r="Q21" s="249">
        <f>'Proiectii financiare_V,Ch act'!Q103-'Proiectii financiare_V,Ch act'!Q31</f>
        <v>0</v>
      </c>
      <c r="R21" s="157"/>
    </row>
    <row r="22" spans="1:18" s="215" customFormat="1" ht="29.25" customHeight="1" x14ac:dyDescent="0.3">
      <c r="A22" s="218" t="s">
        <v>142</v>
      </c>
      <c r="B22" s="107">
        <f t="shared" si="2"/>
        <v>0</v>
      </c>
      <c r="C22" s="481"/>
      <c r="D22" s="219">
        <f>SUM(D8:D21)</f>
        <v>0</v>
      </c>
      <c r="E22" s="219">
        <f>SUM(E8:E21)</f>
        <v>0</v>
      </c>
      <c r="F22" s="219">
        <f>SUM(F8:F21)</f>
        <v>0</v>
      </c>
      <c r="G22" s="219">
        <f>SUM(G8:G21)</f>
        <v>0</v>
      </c>
      <c r="H22" s="219">
        <f>SUM(H8:H21)</f>
        <v>0</v>
      </c>
      <c r="I22" s="219">
        <f>SUM(I8:I21)</f>
        <v>0</v>
      </c>
      <c r="J22" s="219">
        <f>SUM(J8:J21)</f>
        <v>0</v>
      </c>
      <c r="K22" s="219">
        <f>SUM(K8:K21)</f>
        <v>0</v>
      </c>
      <c r="L22" s="219">
        <f>SUM(L8:L21)</f>
        <v>0</v>
      </c>
      <c r="M22" s="219">
        <f>SUM(M8:M21)</f>
        <v>0</v>
      </c>
      <c r="N22" s="219">
        <f>SUM(N8:N21)</f>
        <v>0</v>
      </c>
      <c r="O22" s="219">
        <f>SUM(O8:O21)</f>
        <v>0</v>
      </c>
      <c r="P22" s="219">
        <f>SUM(P8:P21)</f>
        <v>0</v>
      </c>
      <c r="Q22" s="219">
        <f>SUM(Q8:Q21)</f>
        <v>0</v>
      </c>
      <c r="R22" s="250"/>
    </row>
    <row r="23" spans="1:18" s="215" customFormat="1" ht="25.5" customHeight="1" x14ac:dyDescent="0.3">
      <c r="A23" s="218" t="s">
        <v>143</v>
      </c>
      <c r="B23" s="219"/>
      <c r="C23" s="481"/>
      <c r="D23" s="219"/>
      <c r="E23" s="219"/>
      <c r="F23" s="219"/>
      <c r="G23" s="219"/>
      <c r="H23" s="219"/>
      <c r="I23" s="219"/>
      <c r="J23" s="219"/>
      <c r="K23" s="219"/>
      <c r="L23" s="219"/>
      <c r="M23" s="219"/>
      <c r="N23" s="219"/>
      <c r="O23" s="219"/>
      <c r="P23" s="219"/>
      <c r="Q23" s="219"/>
      <c r="R23" s="250"/>
    </row>
    <row r="24" spans="1:18" s="109" customFormat="1" ht="14.25" customHeight="1" x14ac:dyDescent="0.25">
      <c r="A24" s="198" t="s">
        <v>144</v>
      </c>
      <c r="B24" s="107">
        <f t="shared" ref="B24:B42" si="3">SUM(D24:Q24)</f>
        <v>0</v>
      </c>
      <c r="C24" s="481"/>
      <c r="D24" s="150">
        <f>'Proiectii financiare_V,Ch act'!D106-'Proiectii financiare_V,Ch act'!D34</f>
        <v>0</v>
      </c>
      <c r="E24" s="150">
        <f>'Proiectii financiare_V,Ch act'!E106-'Proiectii financiare_V,Ch act'!E34</f>
        <v>0</v>
      </c>
      <c r="F24" s="150">
        <f>'Proiectii financiare_V,Ch act'!F106-'Proiectii financiare_V,Ch act'!F34</f>
        <v>0</v>
      </c>
      <c r="G24" s="150">
        <f>'Proiectii financiare_V,Ch act'!G106-'Proiectii financiare_V,Ch act'!G34</f>
        <v>0</v>
      </c>
      <c r="H24" s="150">
        <f>'Proiectii financiare_V,Ch act'!H106-'Proiectii financiare_V,Ch act'!H34</f>
        <v>0</v>
      </c>
      <c r="I24" s="150">
        <f>'Proiectii financiare_V,Ch act'!I106-'Proiectii financiare_V,Ch act'!I34</f>
        <v>0</v>
      </c>
      <c r="J24" s="150">
        <f>'Proiectii financiare_V,Ch act'!J106-'Proiectii financiare_V,Ch act'!J34</f>
        <v>0</v>
      </c>
      <c r="K24" s="150">
        <f>'Proiectii financiare_V,Ch act'!K106-'Proiectii financiare_V,Ch act'!K34</f>
        <v>0</v>
      </c>
      <c r="L24" s="150">
        <f>'Proiectii financiare_V,Ch act'!L106-'Proiectii financiare_V,Ch act'!L34</f>
        <v>0</v>
      </c>
      <c r="M24" s="150">
        <f>'Proiectii financiare_V,Ch act'!M106-'Proiectii financiare_V,Ch act'!M34</f>
        <v>0</v>
      </c>
      <c r="N24" s="150">
        <f>'Proiectii financiare_V,Ch act'!N106-'Proiectii financiare_V,Ch act'!N34</f>
        <v>0</v>
      </c>
      <c r="O24" s="150">
        <f>'Proiectii financiare_V,Ch act'!O106-'Proiectii financiare_V,Ch act'!O34</f>
        <v>0</v>
      </c>
      <c r="P24" s="150">
        <f>'Proiectii financiare_V,Ch act'!P106-'Proiectii financiare_V,Ch act'!P34</f>
        <v>0</v>
      </c>
      <c r="Q24" s="150">
        <f>'Proiectii financiare_V,Ch act'!Q106-'Proiectii financiare_V,Ch act'!Q34</f>
        <v>0</v>
      </c>
      <c r="R24" s="139"/>
    </row>
    <row r="25" spans="1:18" s="252" customFormat="1" ht="14.25" customHeight="1" x14ac:dyDescent="0.25">
      <c r="A25" s="198" t="s">
        <v>339</v>
      </c>
      <c r="B25" s="107">
        <f t="shared" si="3"/>
        <v>0</v>
      </c>
      <c r="C25" s="481"/>
      <c r="D25" s="150">
        <f>'Proiectii financiare_V,Ch act'!D111-'Proiectii financiare_V,Ch act'!D39</f>
        <v>0</v>
      </c>
      <c r="E25" s="150">
        <f>'Proiectii financiare_V,Ch act'!E111-'Proiectii financiare_V,Ch act'!E39</f>
        <v>0</v>
      </c>
      <c r="F25" s="150">
        <f>'Proiectii financiare_V,Ch act'!F111-'Proiectii financiare_V,Ch act'!F39</f>
        <v>0</v>
      </c>
      <c r="G25" s="150">
        <f>'Proiectii financiare_V,Ch act'!G111-'Proiectii financiare_V,Ch act'!G39</f>
        <v>0</v>
      </c>
      <c r="H25" s="150">
        <f>'Proiectii financiare_V,Ch act'!H111-'Proiectii financiare_V,Ch act'!H39</f>
        <v>0</v>
      </c>
      <c r="I25" s="150">
        <f>'Proiectii financiare_V,Ch act'!I111-'Proiectii financiare_V,Ch act'!I39</f>
        <v>0</v>
      </c>
      <c r="J25" s="150">
        <f>'Proiectii financiare_V,Ch act'!J111-'Proiectii financiare_V,Ch act'!J39</f>
        <v>0</v>
      </c>
      <c r="K25" s="150">
        <f>'Proiectii financiare_V,Ch act'!K111-'Proiectii financiare_V,Ch act'!K39</f>
        <v>0</v>
      </c>
      <c r="L25" s="150">
        <f>'Proiectii financiare_V,Ch act'!L111-'Proiectii financiare_V,Ch act'!L39</f>
        <v>0</v>
      </c>
      <c r="M25" s="150">
        <f>'Proiectii financiare_V,Ch act'!M111-'Proiectii financiare_V,Ch act'!M39</f>
        <v>0</v>
      </c>
      <c r="N25" s="150">
        <f>'Proiectii financiare_V,Ch act'!N111-'Proiectii financiare_V,Ch act'!N39</f>
        <v>0</v>
      </c>
      <c r="O25" s="150">
        <f>'Proiectii financiare_V,Ch act'!O111-'Proiectii financiare_V,Ch act'!O39</f>
        <v>0</v>
      </c>
      <c r="P25" s="150">
        <f>'Proiectii financiare_V,Ch act'!P111-'Proiectii financiare_V,Ch act'!P39</f>
        <v>0</v>
      </c>
      <c r="Q25" s="150">
        <f>'Proiectii financiare_V,Ch act'!Q111-'Proiectii financiare_V,Ch act'!Q39</f>
        <v>0</v>
      </c>
      <c r="R25" s="251"/>
    </row>
    <row r="26" spans="1:18" s="252" customFormat="1" ht="29.25" customHeight="1" x14ac:dyDescent="0.25">
      <c r="A26" s="198" t="s">
        <v>150</v>
      </c>
      <c r="B26" s="150">
        <f t="shared" si="3"/>
        <v>0</v>
      </c>
      <c r="C26" s="481"/>
      <c r="D26" s="150">
        <f>'Proiectii financiare_V,Ch act'!D114-'Proiectii financiare_V,Ch act'!D42</f>
        <v>0</v>
      </c>
      <c r="E26" s="150">
        <f>'Proiectii financiare_V,Ch act'!E114-'Proiectii financiare_V,Ch act'!E42</f>
        <v>0</v>
      </c>
      <c r="F26" s="150">
        <f>'Proiectii financiare_V,Ch act'!F114-'Proiectii financiare_V,Ch act'!F42</f>
        <v>0</v>
      </c>
      <c r="G26" s="150">
        <f>'Proiectii financiare_V,Ch act'!G114-'Proiectii financiare_V,Ch act'!G42</f>
        <v>0</v>
      </c>
      <c r="H26" s="150">
        <f>'Proiectii financiare_V,Ch act'!H114-'Proiectii financiare_V,Ch act'!H42</f>
        <v>0</v>
      </c>
      <c r="I26" s="150">
        <f>'Proiectii financiare_V,Ch act'!I114-'Proiectii financiare_V,Ch act'!I42</f>
        <v>0</v>
      </c>
      <c r="J26" s="150">
        <f>'Proiectii financiare_V,Ch act'!J114-'Proiectii financiare_V,Ch act'!J42</f>
        <v>0</v>
      </c>
      <c r="K26" s="150">
        <f>'Proiectii financiare_V,Ch act'!K114-'Proiectii financiare_V,Ch act'!K42</f>
        <v>0</v>
      </c>
      <c r="L26" s="150">
        <f>'Proiectii financiare_V,Ch act'!L114-'Proiectii financiare_V,Ch act'!L42</f>
        <v>0</v>
      </c>
      <c r="M26" s="150">
        <f>'Proiectii financiare_V,Ch act'!M114-'Proiectii financiare_V,Ch act'!M42</f>
        <v>0</v>
      </c>
      <c r="N26" s="150">
        <f>'Proiectii financiare_V,Ch act'!N114-'Proiectii financiare_V,Ch act'!N42</f>
        <v>0</v>
      </c>
      <c r="O26" s="150">
        <f>'Proiectii financiare_V,Ch act'!O114-'Proiectii financiare_V,Ch act'!O42</f>
        <v>0</v>
      </c>
      <c r="P26" s="150">
        <f>'Proiectii financiare_V,Ch act'!P114-'Proiectii financiare_V,Ch act'!P42</f>
        <v>0</v>
      </c>
      <c r="Q26" s="150">
        <f>'Proiectii financiare_V,Ch act'!Q114-'Proiectii financiare_V,Ch act'!Q42</f>
        <v>0</v>
      </c>
      <c r="R26" s="251"/>
    </row>
    <row r="27" spans="1:18" s="252" customFormat="1" ht="17.25" customHeight="1" x14ac:dyDescent="0.25">
      <c r="A27" s="198" t="s">
        <v>151</v>
      </c>
      <c r="B27" s="150">
        <f t="shared" si="3"/>
        <v>0</v>
      </c>
      <c r="C27" s="481"/>
      <c r="D27" s="150">
        <f>'Proiectii financiare_V,Ch act'!D115-'Proiectii financiare_V,Ch act'!D43</f>
        <v>0</v>
      </c>
      <c r="E27" s="150">
        <f>'Proiectii financiare_V,Ch act'!E115-'Proiectii financiare_V,Ch act'!E43</f>
        <v>0</v>
      </c>
      <c r="F27" s="150">
        <f>'Proiectii financiare_V,Ch act'!F115-'Proiectii financiare_V,Ch act'!F43</f>
        <v>0</v>
      </c>
      <c r="G27" s="150">
        <f>'Proiectii financiare_V,Ch act'!G115-'Proiectii financiare_V,Ch act'!G43</f>
        <v>0</v>
      </c>
      <c r="H27" s="150">
        <f>'Proiectii financiare_V,Ch act'!H115-'Proiectii financiare_V,Ch act'!H43</f>
        <v>0</v>
      </c>
      <c r="I27" s="150">
        <f>'Proiectii financiare_V,Ch act'!I115-'Proiectii financiare_V,Ch act'!I43</f>
        <v>0</v>
      </c>
      <c r="J27" s="150">
        <f>'Proiectii financiare_V,Ch act'!J115-'Proiectii financiare_V,Ch act'!J43</f>
        <v>0</v>
      </c>
      <c r="K27" s="150">
        <f>'Proiectii financiare_V,Ch act'!K115-'Proiectii financiare_V,Ch act'!K43</f>
        <v>0</v>
      </c>
      <c r="L27" s="150">
        <f>'Proiectii financiare_V,Ch act'!L115-'Proiectii financiare_V,Ch act'!L43</f>
        <v>0</v>
      </c>
      <c r="M27" s="150">
        <f>'Proiectii financiare_V,Ch act'!M115-'Proiectii financiare_V,Ch act'!M43</f>
        <v>0</v>
      </c>
      <c r="N27" s="150">
        <f>'Proiectii financiare_V,Ch act'!N115-'Proiectii financiare_V,Ch act'!N43</f>
        <v>0</v>
      </c>
      <c r="O27" s="150">
        <f>'Proiectii financiare_V,Ch act'!O115-'Proiectii financiare_V,Ch act'!O43</f>
        <v>0</v>
      </c>
      <c r="P27" s="150">
        <f>'Proiectii financiare_V,Ch act'!P115-'Proiectii financiare_V,Ch act'!P43</f>
        <v>0</v>
      </c>
      <c r="Q27" s="150">
        <f>'Proiectii financiare_V,Ch act'!Q115-'Proiectii financiare_V,Ch act'!Q43</f>
        <v>0</v>
      </c>
      <c r="R27" s="251"/>
    </row>
    <row r="28" spans="1:18" s="252" customFormat="1" ht="17.25" customHeight="1" x14ac:dyDescent="0.25">
      <c r="A28" s="198" t="s">
        <v>154</v>
      </c>
      <c r="B28" s="150">
        <f t="shared" si="3"/>
        <v>0</v>
      </c>
      <c r="C28" s="481"/>
      <c r="D28" s="150">
        <f>'Proiectii financiare_V,Ch act'!D118-'Proiectii financiare_V,Ch act'!D46</f>
        <v>0</v>
      </c>
      <c r="E28" s="150">
        <f>'Proiectii financiare_V,Ch act'!E118-'Proiectii financiare_V,Ch act'!E46</f>
        <v>0</v>
      </c>
      <c r="F28" s="150">
        <f>'Proiectii financiare_V,Ch act'!F118-'Proiectii financiare_V,Ch act'!F46</f>
        <v>0</v>
      </c>
      <c r="G28" s="150">
        <f>'Proiectii financiare_V,Ch act'!G118-'Proiectii financiare_V,Ch act'!G46</f>
        <v>0</v>
      </c>
      <c r="H28" s="150">
        <f>'Proiectii financiare_V,Ch act'!H118-'Proiectii financiare_V,Ch act'!H46</f>
        <v>0</v>
      </c>
      <c r="I28" s="150">
        <f>'Proiectii financiare_V,Ch act'!I118-'Proiectii financiare_V,Ch act'!I46</f>
        <v>0</v>
      </c>
      <c r="J28" s="150">
        <f>'Proiectii financiare_V,Ch act'!J118-'Proiectii financiare_V,Ch act'!J46</f>
        <v>0</v>
      </c>
      <c r="K28" s="150">
        <f>'Proiectii financiare_V,Ch act'!K118-'Proiectii financiare_V,Ch act'!K46</f>
        <v>0</v>
      </c>
      <c r="L28" s="150">
        <f>'Proiectii financiare_V,Ch act'!L118-'Proiectii financiare_V,Ch act'!L46</f>
        <v>0</v>
      </c>
      <c r="M28" s="150">
        <f>'Proiectii financiare_V,Ch act'!M118-'Proiectii financiare_V,Ch act'!M46</f>
        <v>0</v>
      </c>
      <c r="N28" s="150">
        <f>'Proiectii financiare_V,Ch act'!N118-'Proiectii financiare_V,Ch act'!N46</f>
        <v>0</v>
      </c>
      <c r="O28" s="150">
        <f>'Proiectii financiare_V,Ch act'!O118-'Proiectii financiare_V,Ch act'!O46</f>
        <v>0</v>
      </c>
      <c r="P28" s="150">
        <f>'Proiectii financiare_V,Ch act'!P118-'Proiectii financiare_V,Ch act'!P46</f>
        <v>0</v>
      </c>
      <c r="Q28" s="150">
        <f>'Proiectii financiare_V,Ch act'!Q118-'Proiectii financiare_V,Ch act'!Q46</f>
        <v>0</v>
      </c>
      <c r="R28" s="251"/>
    </row>
    <row r="29" spans="1:18" s="252" customFormat="1" ht="17.25" customHeight="1" x14ac:dyDescent="0.25">
      <c r="A29" s="198" t="s">
        <v>155</v>
      </c>
      <c r="B29" s="150">
        <f t="shared" si="3"/>
        <v>0</v>
      </c>
      <c r="C29" s="481"/>
      <c r="D29" s="150">
        <f>'Proiectii financiare_V,Ch act'!D121-'Proiectii financiare_V,Ch act'!D49</f>
        <v>0</v>
      </c>
      <c r="E29" s="150">
        <f>'Proiectii financiare_V,Ch act'!E121-'Proiectii financiare_V,Ch act'!E49</f>
        <v>0</v>
      </c>
      <c r="F29" s="150">
        <f>'Proiectii financiare_V,Ch act'!F121-'Proiectii financiare_V,Ch act'!F49</f>
        <v>0</v>
      </c>
      <c r="G29" s="150">
        <f>'Proiectii financiare_V,Ch act'!G121-'Proiectii financiare_V,Ch act'!G49</f>
        <v>0</v>
      </c>
      <c r="H29" s="150">
        <f>'Proiectii financiare_V,Ch act'!H121-'Proiectii financiare_V,Ch act'!H49</f>
        <v>0</v>
      </c>
      <c r="I29" s="150">
        <f>'Proiectii financiare_V,Ch act'!I121-'Proiectii financiare_V,Ch act'!I49</f>
        <v>0</v>
      </c>
      <c r="J29" s="150">
        <f>'Proiectii financiare_V,Ch act'!J121-'Proiectii financiare_V,Ch act'!J49</f>
        <v>0</v>
      </c>
      <c r="K29" s="150">
        <f>'Proiectii financiare_V,Ch act'!K121-'Proiectii financiare_V,Ch act'!K49</f>
        <v>0</v>
      </c>
      <c r="L29" s="150">
        <f>'Proiectii financiare_V,Ch act'!L121-'Proiectii financiare_V,Ch act'!L49</f>
        <v>0</v>
      </c>
      <c r="M29" s="150">
        <f>'Proiectii financiare_V,Ch act'!M121-'Proiectii financiare_V,Ch act'!M49</f>
        <v>0</v>
      </c>
      <c r="N29" s="150">
        <f>'Proiectii financiare_V,Ch act'!N121-'Proiectii financiare_V,Ch act'!N49</f>
        <v>0</v>
      </c>
      <c r="O29" s="150">
        <f>'Proiectii financiare_V,Ch act'!O121-'Proiectii financiare_V,Ch act'!O49</f>
        <v>0</v>
      </c>
      <c r="P29" s="150">
        <f>'Proiectii financiare_V,Ch act'!P121-'Proiectii financiare_V,Ch act'!P49</f>
        <v>0</v>
      </c>
      <c r="Q29" s="150">
        <f>'Proiectii financiare_V,Ch act'!Q121-'Proiectii financiare_V,Ch act'!Q49</f>
        <v>0</v>
      </c>
      <c r="R29" s="251"/>
    </row>
    <row r="30" spans="1:18" s="252" customFormat="1" ht="17.25" customHeight="1" x14ac:dyDescent="0.25">
      <c r="A30" s="198" t="s">
        <v>156</v>
      </c>
      <c r="B30" s="150">
        <f t="shared" si="3"/>
        <v>0</v>
      </c>
      <c r="C30" s="481"/>
      <c r="D30" s="150">
        <f>'Proiectii financiare_V,Ch act'!D124-'Proiectii financiare_V,Ch act'!D52</f>
        <v>0</v>
      </c>
      <c r="E30" s="150">
        <f>'Proiectii financiare_V,Ch act'!E124-'Proiectii financiare_V,Ch act'!E52</f>
        <v>0</v>
      </c>
      <c r="F30" s="150">
        <f>'Proiectii financiare_V,Ch act'!F124-'Proiectii financiare_V,Ch act'!F52</f>
        <v>0</v>
      </c>
      <c r="G30" s="150">
        <f>'Proiectii financiare_V,Ch act'!G124-'Proiectii financiare_V,Ch act'!G52</f>
        <v>0</v>
      </c>
      <c r="H30" s="150">
        <f>'Proiectii financiare_V,Ch act'!H124-'Proiectii financiare_V,Ch act'!H52</f>
        <v>0</v>
      </c>
      <c r="I30" s="150">
        <f>'Proiectii financiare_V,Ch act'!I124-'Proiectii financiare_V,Ch act'!I52</f>
        <v>0</v>
      </c>
      <c r="J30" s="150">
        <f>'Proiectii financiare_V,Ch act'!J124-'Proiectii financiare_V,Ch act'!J52</f>
        <v>0</v>
      </c>
      <c r="K30" s="150">
        <f>'Proiectii financiare_V,Ch act'!K124-'Proiectii financiare_V,Ch act'!K52</f>
        <v>0</v>
      </c>
      <c r="L30" s="150">
        <f>'Proiectii financiare_V,Ch act'!L124-'Proiectii financiare_V,Ch act'!L52</f>
        <v>0</v>
      </c>
      <c r="M30" s="150">
        <f>'Proiectii financiare_V,Ch act'!M124-'Proiectii financiare_V,Ch act'!M52</f>
        <v>0</v>
      </c>
      <c r="N30" s="150">
        <f>'Proiectii financiare_V,Ch act'!N124-'Proiectii financiare_V,Ch act'!N52</f>
        <v>0</v>
      </c>
      <c r="O30" s="150">
        <f>'Proiectii financiare_V,Ch act'!O124-'Proiectii financiare_V,Ch act'!O52</f>
        <v>0</v>
      </c>
      <c r="P30" s="150">
        <f>'Proiectii financiare_V,Ch act'!P124-'Proiectii financiare_V,Ch act'!P52</f>
        <v>0</v>
      </c>
      <c r="Q30" s="150">
        <f>'Proiectii financiare_V,Ch act'!Q124-'Proiectii financiare_V,Ch act'!Q52</f>
        <v>0</v>
      </c>
      <c r="R30" s="251"/>
    </row>
    <row r="31" spans="1:18" s="215" customFormat="1" ht="17.25" customHeight="1" x14ac:dyDescent="0.25">
      <c r="A31" s="217" t="s">
        <v>157</v>
      </c>
      <c r="B31" s="150">
        <f t="shared" si="3"/>
        <v>0</v>
      </c>
      <c r="C31" s="481"/>
      <c r="D31" s="107">
        <f t="shared" ref="D31:Q31" si="4">SUM(D24:D30)</f>
        <v>0</v>
      </c>
      <c r="E31" s="107">
        <f t="shared" si="4"/>
        <v>0</v>
      </c>
      <c r="F31" s="107">
        <f t="shared" si="4"/>
        <v>0</v>
      </c>
      <c r="G31" s="107">
        <f t="shared" si="4"/>
        <v>0</v>
      </c>
      <c r="H31" s="107">
        <f t="shared" si="4"/>
        <v>0</v>
      </c>
      <c r="I31" s="107">
        <f t="shared" si="4"/>
        <v>0</v>
      </c>
      <c r="J31" s="107">
        <f t="shared" si="4"/>
        <v>0</v>
      </c>
      <c r="K31" s="107">
        <f t="shared" si="4"/>
        <v>0</v>
      </c>
      <c r="L31" s="107">
        <f t="shared" si="4"/>
        <v>0</v>
      </c>
      <c r="M31" s="107">
        <f t="shared" si="4"/>
        <v>0</v>
      </c>
      <c r="N31" s="107">
        <f t="shared" si="4"/>
        <v>0</v>
      </c>
      <c r="O31" s="107">
        <f t="shared" si="4"/>
        <v>0</v>
      </c>
      <c r="P31" s="107">
        <f t="shared" si="4"/>
        <v>0</v>
      </c>
      <c r="Q31" s="107">
        <f t="shared" si="4"/>
        <v>0</v>
      </c>
      <c r="R31" s="250"/>
    </row>
    <row r="32" spans="1:18" s="252" customFormat="1" ht="17.25" customHeight="1" x14ac:dyDescent="0.25">
      <c r="A32" s="198" t="s">
        <v>158</v>
      </c>
      <c r="B32" s="150">
        <f t="shared" si="3"/>
        <v>0</v>
      </c>
      <c r="C32" s="481"/>
      <c r="D32" s="150">
        <f>'Proiectii financiare_V,Ch act'!D128-'Proiectii financiare_V,Ch act'!D56</f>
        <v>0</v>
      </c>
      <c r="E32" s="150">
        <f>'Proiectii financiare_V,Ch act'!E128-'Proiectii financiare_V,Ch act'!E56</f>
        <v>0</v>
      </c>
      <c r="F32" s="150">
        <f>'Proiectii financiare_V,Ch act'!F128-'Proiectii financiare_V,Ch act'!F56</f>
        <v>0</v>
      </c>
      <c r="G32" s="150">
        <f>'Proiectii financiare_V,Ch act'!G128-'Proiectii financiare_V,Ch act'!G56</f>
        <v>0</v>
      </c>
      <c r="H32" s="150">
        <f>'Proiectii financiare_V,Ch act'!H128-'Proiectii financiare_V,Ch act'!H56</f>
        <v>0</v>
      </c>
      <c r="I32" s="150">
        <f>'Proiectii financiare_V,Ch act'!I128-'Proiectii financiare_V,Ch act'!I56</f>
        <v>0</v>
      </c>
      <c r="J32" s="150">
        <f>'Proiectii financiare_V,Ch act'!J128-'Proiectii financiare_V,Ch act'!J56</f>
        <v>0</v>
      </c>
      <c r="K32" s="150">
        <f>'Proiectii financiare_V,Ch act'!K128-'Proiectii financiare_V,Ch act'!K56</f>
        <v>0</v>
      </c>
      <c r="L32" s="150">
        <f>'Proiectii financiare_V,Ch act'!L128-'Proiectii financiare_V,Ch act'!L56</f>
        <v>0</v>
      </c>
      <c r="M32" s="150">
        <f>'Proiectii financiare_V,Ch act'!M128-'Proiectii financiare_V,Ch act'!M56</f>
        <v>0</v>
      </c>
      <c r="N32" s="150">
        <f>'Proiectii financiare_V,Ch act'!N128-'Proiectii financiare_V,Ch act'!N56</f>
        <v>0</v>
      </c>
      <c r="O32" s="150">
        <f>'Proiectii financiare_V,Ch act'!O128-'Proiectii financiare_V,Ch act'!O56</f>
        <v>0</v>
      </c>
      <c r="P32" s="150">
        <f>'Proiectii financiare_V,Ch act'!P128-'Proiectii financiare_V,Ch act'!P56</f>
        <v>0</v>
      </c>
      <c r="Q32" s="150">
        <f>'Proiectii financiare_V,Ch act'!Q128-'Proiectii financiare_V,Ch act'!Q56</f>
        <v>0</v>
      </c>
      <c r="R32" s="251"/>
    </row>
    <row r="33" spans="1:18" s="252" customFormat="1" ht="17.25" customHeight="1" x14ac:dyDescent="0.25">
      <c r="A33" s="198" t="s">
        <v>203</v>
      </c>
      <c r="B33" s="150">
        <f t="shared" si="3"/>
        <v>0</v>
      </c>
      <c r="C33" s="481"/>
      <c r="D33" s="150">
        <f>'Proiectii financiare_V,Ch act'!D132-'Proiectii financiare_V,Ch act'!D60</f>
        <v>0</v>
      </c>
      <c r="E33" s="150">
        <f>'Proiectii financiare_V,Ch act'!E132-'Proiectii financiare_V,Ch act'!E60</f>
        <v>0</v>
      </c>
      <c r="F33" s="150">
        <f>'Proiectii financiare_V,Ch act'!F132-'Proiectii financiare_V,Ch act'!F60</f>
        <v>0</v>
      </c>
      <c r="G33" s="150">
        <f>'Proiectii financiare_V,Ch act'!G132-'Proiectii financiare_V,Ch act'!G60</f>
        <v>0</v>
      </c>
      <c r="H33" s="150">
        <f>'Proiectii financiare_V,Ch act'!H132-'Proiectii financiare_V,Ch act'!H60</f>
        <v>0</v>
      </c>
      <c r="I33" s="150">
        <f>'Proiectii financiare_V,Ch act'!I132-'Proiectii financiare_V,Ch act'!I60</f>
        <v>0</v>
      </c>
      <c r="J33" s="150">
        <f>'Proiectii financiare_V,Ch act'!J132-'Proiectii financiare_V,Ch act'!J60</f>
        <v>0</v>
      </c>
      <c r="K33" s="150">
        <f>'Proiectii financiare_V,Ch act'!K132-'Proiectii financiare_V,Ch act'!K60</f>
        <v>0</v>
      </c>
      <c r="L33" s="150">
        <f>'Proiectii financiare_V,Ch act'!L132-'Proiectii financiare_V,Ch act'!L60</f>
        <v>0</v>
      </c>
      <c r="M33" s="150">
        <f>'Proiectii financiare_V,Ch act'!M132-'Proiectii financiare_V,Ch act'!M60</f>
        <v>0</v>
      </c>
      <c r="N33" s="150">
        <f>'Proiectii financiare_V,Ch act'!N132-'Proiectii financiare_V,Ch act'!N60</f>
        <v>0</v>
      </c>
      <c r="O33" s="150">
        <f>'Proiectii financiare_V,Ch act'!O132-'Proiectii financiare_V,Ch act'!O60</f>
        <v>0</v>
      </c>
      <c r="P33" s="150">
        <f>'Proiectii financiare_V,Ch act'!P132-'Proiectii financiare_V,Ch act'!P60</f>
        <v>0</v>
      </c>
      <c r="Q33" s="150">
        <f>'Proiectii financiare_V,Ch act'!Q132-'Proiectii financiare_V,Ch act'!Q60</f>
        <v>0</v>
      </c>
      <c r="R33" s="251"/>
    </row>
    <row r="34" spans="1:18" s="215" customFormat="1" ht="17.25" customHeight="1" x14ac:dyDescent="0.25">
      <c r="A34" s="217" t="s">
        <v>163</v>
      </c>
      <c r="B34" s="150">
        <f t="shared" si="3"/>
        <v>0</v>
      </c>
      <c r="C34" s="481"/>
      <c r="D34" s="107">
        <f t="shared" ref="D34:Q34" si="5">D32+D33</f>
        <v>0</v>
      </c>
      <c r="E34" s="107">
        <f t="shared" si="5"/>
        <v>0</v>
      </c>
      <c r="F34" s="107">
        <f t="shared" si="5"/>
        <v>0</v>
      </c>
      <c r="G34" s="107">
        <f t="shared" si="5"/>
        <v>0</v>
      </c>
      <c r="H34" s="107">
        <f t="shared" si="5"/>
        <v>0</v>
      </c>
      <c r="I34" s="107">
        <f t="shared" si="5"/>
        <v>0</v>
      </c>
      <c r="J34" s="107">
        <f t="shared" si="5"/>
        <v>0</v>
      </c>
      <c r="K34" s="107">
        <f t="shared" si="5"/>
        <v>0</v>
      </c>
      <c r="L34" s="107">
        <f t="shared" si="5"/>
        <v>0</v>
      </c>
      <c r="M34" s="107">
        <f t="shared" si="5"/>
        <v>0</v>
      </c>
      <c r="N34" s="107">
        <f t="shared" si="5"/>
        <v>0</v>
      </c>
      <c r="O34" s="107">
        <f t="shared" si="5"/>
        <v>0</v>
      </c>
      <c r="P34" s="107">
        <f t="shared" si="5"/>
        <v>0</v>
      </c>
      <c r="Q34" s="107">
        <f t="shared" si="5"/>
        <v>0</v>
      </c>
      <c r="R34" s="250"/>
    </row>
    <row r="35" spans="1:18" s="252" customFormat="1" ht="18" customHeight="1" x14ac:dyDescent="0.25">
      <c r="A35" s="198" t="s">
        <v>164</v>
      </c>
      <c r="B35" s="150">
        <f t="shared" si="3"/>
        <v>0</v>
      </c>
      <c r="C35" s="481"/>
      <c r="D35" s="150">
        <f>'Proiectii financiare_V,Ch act'!D134-'Proiectii financiare_V,Ch act'!D62</f>
        <v>0</v>
      </c>
      <c r="E35" s="150">
        <f>'Proiectii financiare_V,Ch act'!E134-'Proiectii financiare_V,Ch act'!E62</f>
        <v>0</v>
      </c>
      <c r="F35" s="150">
        <f>'Proiectii financiare_V,Ch act'!F134-'Proiectii financiare_V,Ch act'!F62</f>
        <v>0</v>
      </c>
      <c r="G35" s="150">
        <f>'Proiectii financiare_V,Ch act'!G134-'Proiectii financiare_V,Ch act'!G62</f>
        <v>0</v>
      </c>
      <c r="H35" s="150">
        <f>'Proiectii financiare_V,Ch act'!H134-'Proiectii financiare_V,Ch act'!H62</f>
        <v>0</v>
      </c>
      <c r="I35" s="150">
        <f>'Proiectii financiare_V,Ch act'!I134-'Proiectii financiare_V,Ch act'!I62</f>
        <v>0</v>
      </c>
      <c r="J35" s="150">
        <f>'Proiectii financiare_V,Ch act'!J134-'Proiectii financiare_V,Ch act'!J62</f>
        <v>0</v>
      </c>
      <c r="K35" s="150">
        <f>'Proiectii financiare_V,Ch act'!K134-'Proiectii financiare_V,Ch act'!K62</f>
        <v>0</v>
      </c>
      <c r="L35" s="150">
        <f>'Proiectii financiare_V,Ch act'!L134-'Proiectii financiare_V,Ch act'!L62</f>
        <v>0</v>
      </c>
      <c r="M35" s="150">
        <f>'Proiectii financiare_V,Ch act'!M134-'Proiectii financiare_V,Ch act'!M62</f>
        <v>0</v>
      </c>
      <c r="N35" s="150">
        <f>'Proiectii financiare_V,Ch act'!N134-'Proiectii financiare_V,Ch act'!N62</f>
        <v>0</v>
      </c>
      <c r="O35" s="150">
        <f>'Proiectii financiare_V,Ch act'!O134-'Proiectii financiare_V,Ch act'!O62</f>
        <v>0</v>
      </c>
      <c r="P35" s="150">
        <f>'Proiectii financiare_V,Ch act'!P134-'Proiectii financiare_V,Ch act'!P62</f>
        <v>0</v>
      </c>
      <c r="Q35" s="150">
        <f>'Proiectii financiare_V,Ch act'!Q134-'Proiectii financiare_V,Ch act'!Q62</f>
        <v>0</v>
      </c>
      <c r="R35" s="251"/>
    </row>
    <row r="36" spans="1:18" s="252" customFormat="1" ht="18" customHeight="1" x14ac:dyDescent="0.25">
      <c r="A36" s="198" t="s">
        <v>166</v>
      </c>
      <c r="B36" s="150">
        <f t="shared" si="3"/>
        <v>0</v>
      </c>
      <c r="C36" s="481"/>
      <c r="D36" s="150">
        <f>'Proiectii financiare_V,Ch act'!D137-'Proiectii financiare_V,Ch act'!D65</f>
        <v>0</v>
      </c>
      <c r="E36" s="150">
        <f>'Proiectii financiare_V,Ch act'!E137-'Proiectii financiare_V,Ch act'!E65</f>
        <v>0</v>
      </c>
      <c r="F36" s="150">
        <f>'Proiectii financiare_V,Ch act'!F137-'Proiectii financiare_V,Ch act'!F65</f>
        <v>0</v>
      </c>
      <c r="G36" s="150">
        <f>'Proiectii financiare_V,Ch act'!G137-'Proiectii financiare_V,Ch act'!G65</f>
        <v>0</v>
      </c>
      <c r="H36" s="150">
        <f>'Proiectii financiare_V,Ch act'!H137-'Proiectii financiare_V,Ch act'!H65</f>
        <v>0</v>
      </c>
      <c r="I36" s="150">
        <f>'Proiectii financiare_V,Ch act'!I137-'Proiectii financiare_V,Ch act'!I65</f>
        <v>0</v>
      </c>
      <c r="J36" s="150">
        <f>'Proiectii financiare_V,Ch act'!J137-'Proiectii financiare_V,Ch act'!J65</f>
        <v>0</v>
      </c>
      <c r="K36" s="150">
        <f>'Proiectii financiare_V,Ch act'!K137-'Proiectii financiare_V,Ch act'!K65</f>
        <v>0</v>
      </c>
      <c r="L36" s="150">
        <f>'Proiectii financiare_V,Ch act'!L137-'Proiectii financiare_V,Ch act'!L65</f>
        <v>0</v>
      </c>
      <c r="M36" s="150">
        <f>'Proiectii financiare_V,Ch act'!M137-'Proiectii financiare_V,Ch act'!M65</f>
        <v>0</v>
      </c>
      <c r="N36" s="150">
        <f>'Proiectii financiare_V,Ch act'!N137-'Proiectii financiare_V,Ch act'!N65</f>
        <v>0</v>
      </c>
      <c r="O36" s="150">
        <f>'Proiectii financiare_V,Ch act'!O137-'Proiectii financiare_V,Ch act'!O65</f>
        <v>0</v>
      </c>
      <c r="P36" s="150">
        <f>'Proiectii financiare_V,Ch act'!P137-'Proiectii financiare_V,Ch act'!P65</f>
        <v>0</v>
      </c>
      <c r="Q36" s="150">
        <f>'Proiectii financiare_V,Ch act'!Q137-'Proiectii financiare_V,Ch act'!Q65</f>
        <v>0</v>
      </c>
      <c r="R36" s="251"/>
    </row>
    <row r="37" spans="1:18" s="252" customFormat="1" ht="18" customHeight="1" x14ac:dyDescent="0.25">
      <c r="A37" s="198" t="s">
        <v>167</v>
      </c>
      <c r="B37" s="150">
        <f t="shared" si="3"/>
        <v>0</v>
      </c>
      <c r="C37" s="481"/>
      <c r="D37" s="150">
        <f>'Proiectii financiare_V,Ch act'!D138-'Proiectii financiare_V,Ch act'!D66</f>
        <v>0</v>
      </c>
      <c r="E37" s="150">
        <f>'Proiectii financiare_V,Ch act'!E138-'Proiectii financiare_V,Ch act'!E66</f>
        <v>0</v>
      </c>
      <c r="F37" s="150">
        <f>'Proiectii financiare_V,Ch act'!F138-'Proiectii financiare_V,Ch act'!F66</f>
        <v>0</v>
      </c>
      <c r="G37" s="150">
        <f>'Proiectii financiare_V,Ch act'!G138-'Proiectii financiare_V,Ch act'!G66</f>
        <v>0</v>
      </c>
      <c r="H37" s="150">
        <f>'Proiectii financiare_V,Ch act'!H138-'Proiectii financiare_V,Ch act'!H66</f>
        <v>0</v>
      </c>
      <c r="I37" s="150">
        <f>'Proiectii financiare_V,Ch act'!I138-'Proiectii financiare_V,Ch act'!I66</f>
        <v>0</v>
      </c>
      <c r="J37" s="150">
        <f>'Proiectii financiare_V,Ch act'!J138-'Proiectii financiare_V,Ch act'!J66</f>
        <v>0</v>
      </c>
      <c r="K37" s="150">
        <f>'Proiectii financiare_V,Ch act'!K138-'Proiectii financiare_V,Ch act'!K66</f>
        <v>0</v>
      </c>
      <c r="L37" s="150">
        <f>'Proiectii financiare_V,Ch act'!L138-'Proiectii financiare_V,Ch act'!L66</f>
        <v>0</v>
      </c>
      <c r="M37" s="150">
        <f>'Proiectii financiare_V,Ch act'!M138-'Proiectii financiare_V,Ch act'!M66</f>
        <v>0</v>
      </c>
      <c r="N37" s="150">
        <f>'Proiectii financiare_V,Ch act'!N138-'Proiectii financiare_V,Ch act'!N66</f>
        <v>0</v>
      </c>
      <c r="O37" s="150">
        <f>'Proiectii financiare_V,Ch act'!O138-'Proiectii financiare_V,Ch act'!O66</f>
        <v>0</v>
      </c>
      <c r="P37" s="150">
        <f>'Proiectii financiare_V,Ch act'!P138-'Proiectii financiare_V,Ch act'!P66</f>
        <v>0</v>
      </c>
      <c r="Q37" s="150">
        <f>'Proiectii financiare_V,Ch act'!Q138-'Proiectii financiare_V,Ch act'!Q66</f>
        <v>0</v>
      </c>
      <c r="R37" s="251"/>
    </row>
    <row r="38" spans="1:18" s="252" customFormat="1" ht="29.25" customHeight="1" x14ac:dyDescent="0.25">
      <c r="A38" s="370" t="s">
        <v>204</v>
      </c>
      <c r="B38" s="150">
        <f t="shared" si="3"/>
        <v>0</v>
      </c>
      <c r="C38" s="481"/>
      <c r="D38" s="249">
        <f>'Proiectii financiare_V,Ch act'!D139-'Proiectii financiare_V,Ch act'!D67</f>
        <v>0</v>
      </c>
      <c r="E38" s="249">
        <f>'Proiectii financiare_V,Ch act'!E139-'Proiectii financiare_V,Ch act'!E67</f>
        <v>0</v>
      </c>
      <c r="F38" s="249">
        <f>'Proiectii financiare_V,Ch act'!F139-'Proiectii financiare_V,Ch act'!F67</f>
        <v>0</v>
      </c>
      <c r="G38" s="249">
        <f>'Proiectii financiare_V,Ch act'!G139-'Proiectii financiare_V,Ch act'!G67</f>
        <v>0</v>
      </c>
      <c r="H38" s="249">
        <f>'Proiectii financiare_V,Ch act'!H139-'Proiectii financiare_V,Ch act'!H67</f>
        <v>0</v>
      </c>
      <c r="I38" s="249">
        <f>'Proiectii financiare_V,Ch act'!I139-'Proiectii financiare_V,Ch act'!I67</f>
        <v>0</v>
      </c>
      <c r="J38" s="249">
        <f>'Proiectii financiare_V,Ch act'!J139-'Proiectii financiare_V,Ch act'!J67</f>
        <v>0</v>
      </c>
      <c r="K38" s="249">
        <f>'Proiectii financiare_V,Ch act'!K139-'Proiectii financiare_V,Ch act'!K67</f>
        <v>0</v>
      </c>
      <c r="L38" s="249">
        <f>'Proiectii financiare_V,Ch act'!L139-'Proiectii financiare_V,Ch act'!L67</f>
        <v>0</v>
      </c>
      <c r="M38" s="249">
        <f>'Proiectii financiare_V,Ch act'!M139-'Proiectii financiare_V,Ch act'!M67</f>
        <v>0</v>
      </c>
      <c r="N38" s="249">
        <f>'Proiectii financiare_V,Ch act'!N139-'Proiectii financiare_V,Ch act'!N67</f>
        <v>0</v>
      </c>
      <c r="O38" s="249">
        <f>'Proiectii financiare_V,Ch act'!O139-'Proiectii financiare_V,Ch act'!O67</f>
        <v>0</v>
      </c>
      <c r="P38" s="249">
        <f>'Proiectii financiare_V,Ch act'!P139-'Proiectii financiare_V,Ch act'!P67</f>
        <v>0</v>
      </c>
      <c r="Q38" s="249">
        <f>'Proiectii financiare_V,Ch act'!Q139-'Proiectii financiare_V,Ch act'!Q67</f>
        <v>0</v>
      </c>
      <c r="R38" s="251"/>
    </row>
    <row r="39" spans="1:18" s="252" customFormat="1" ht="29.25" customHeight="1" x14ac:dyDescent="0.25">
      <c r="A39" s="370" t="s">
        <v>205</v>
      </c>
      <c r="B39" s="150">
        <f t="shared" si="3"/>
        <v>0</v>
      </c>
      <c r="C39" s="481"/>
      <c r="D39" s="249">
        <f>'Proiectii financiare_V,Ch act'!D140-'Proiectii financiare_V,Ch act'!D68</f>
        <v>0</v>
      </c>
      <c r="E39" s="249">
        <f>'Proiectii financiare_V,Ch act'!E140-'Proiectii financiare_V,Ch act'!E68</f>
        <v>0</v>
      </c>
      <c r="F39" s="249">
        <f>'Proiectii financiare_V,Ch act'!F140-'Proiectii financiare_V,Ch act'!F68</f>
        <v>0</v>
      </c>
      <c r="G39" s="249">
        <f>'Proiectii financiare_V,Ch act'!G140-'Proiectii financiare_V,Ch act'!G68</f>
        <v>0</v>
      </c>
      <c r="H39" s="249">
        <f>'Proiectii financiare_V,Ch act'!H140-'Proiectii financiare_V,Ch act'!H68</f>
        <v>0</v>
      </c>
      <c r="I39" s="249">
        <f>'Proiectii financiare_V,Ch act'!I140-'Proiectii financiare_V,Ch act'!I68</f>
        <v>0</v>
      </c>
      <c r="J39" s="249">
        <f>'Proiectii financiare_V,Ch act'!J140-'Proiectii financiare_V,Ch act'!J68</f>
        <v>0</v>
      </c>
      <c r="K39" s="249">
        <f>'Proiectii financiare_V,Ch act'!K140-'Proiectii financiare_V,Ch act'!K68</f>
        <v>0</v>
      </c>
      <c r="L39" s="249">
        <f>'Proiectii financiare_V,Ch act'!L140-'Proiectii financiare_V,Ch act'!L68</f>
        <v>0</v>
      </c>
      <c r="M39" s="249">
        <f>'Proiectii financiare_V,Ch act'!M140-'Proiectii financiare_V,Ch act'!M68</f>
        <v>0</v>
      </c>
      <c r="N39" s="249">
        <f>'Proiectii financiare_V,Ch act'!N140-'Proiectii financiare_V,Ch act'!N68</f>
        <v>0</v>
      </c>
      <c r="O39" s="249">
        <f>'Proiectii financiare_V,Ch act'!O140-'Proiectii financiare_V,Ch act'!O68</f>
        <v>0</v>
      </c>
      <c r="P39" s="249">
        <f>'Proiectii financiare_V,Ch act'!P140-'Proiectii financiare_V,Ch act'!P68</f>
        <v>0</v>
      </c>
      <c r="Q39" s="249">
        <f>'Proiectii financiare_V,Ch act'!Q140-'Proiectii financiare_V,Ch act'!Q68</f>
        <v>0</v>
      </c>
      <c r="R39" s="251"/>
    </row>
    <row r="40" spans="1:18" s="215" customFormat="1" ht="25.5" customHeight="1" x14ac:dyDescent="0.3">
      <c r="A40" s="218" t="s">
        <v>169</v>
      </c>
      <c r="B40" s="219">
        <f t="shared" si="3"/>
        <v>0</v>
      </c>
      <c r="C40" s="481"/>
      <c r="D40" s="219">
        <f t="shared" ref="D40:Q40" si="6">D31+D34+SUM(D35:D39)</f>
        <v>0</v>
      </c>
      <c r="E40" s="219">
        <f t="shared" si="6"/>
        <v>0</v>
      </c>
      <c r="F40" s="219">
        <f t="shared" si="6"/>
        <v>0</v>
      </c>
      <c r="G40" s="219">
        <f t="shared" si="6"/>
        <v>0</v>
      </c>
      <c r="H40" s="219">
        <f t="shared" si="6"/>
        <v>0</v>
      </c>
      <c r="I40" s="219">
        <f t="shared" si="6"/>
        <v>0</v>
      </c>
      <c r="J40" s="219">
        <f t="shared" si="6"/>
        <v>0</v>
      </c>
      <c r="K40" s="219">
        <f t="shared" si="6"/>
        <v>0</v>
      </c>
      <c r="L40" s="219">
        <f t="shared" si="6"/>
        <v>0</v>
      </c>
      <c r="M40" s="219">
        <f t="shared" si="6"/>
        <v>0</v>
      </c>
      <c r="N40" s="219">
        <f t="shared" si="6"/>
        <v>0</v>
      </c>
      <c r="O40" s="219">
        <f t="shared" si="6"/>
        <v>0</v>
      </c>
      <c r="P40" s="219">
        <f t="shared" si="6"/>
        <v>0</v>
      </c>
      <c r="Q40" s="219">
        <f t="shared" si="6"/>
        <v>0</v>
      </c>
      <c r="R40" s="250"/>
    </row>
    <row r="41" spans="1:18" s="368" customFormat="1" ht="26.4" x14ac:dyDescent="0.25">
      <c r="A41" s="365" t="s">
        <v>206</v>
      </c>
      <c r="B41" s="366">
        <f t="shared" si="3"/>
        <v>0</v>
      </c>
      <c r="C41" s="481"/>
      <c r="D41" s="249">
        <f>'Proiectii financiare_V,Ch act'!D142-'Proiectii financiare_V,Ch act'!D70</f>
        <v>0</v>
      </c>
      <c r="E41" s="249">
        <f>'Proiectii financiare_V,Ch act'!E142-'Proiectii financiare_V,Ch act'!E70</f>
        <v>0</v>
      </c>
      <c r="F41" s="249">
        <f>'Proiectii financiare_V,Ch act'!F142-'Proiectii financiare_V,Ch act'!F70</f>
        <v>0</v>
      </c>
      <c r="G41" s="249">
        <f>'Proiectii financiare_V,Ch act'!G142-'Proiectii financiare_V,Ch act'!G70</f>
        <v>0</v>
      </c>
      <c r="H41" s="249">
        <f>'Proiectii financiare_V,Ch act'!H142-'Proiectii financiare_V,Ch act'!H70</f>
        <v>0</v>
      </c>
      <c r="I41" s="249">
        <f>'Proiectii financiare_V,Ch act'!I142-'Proiectii financiare_V,Ch act'!I70</f>
        <v>0</v>
      </c>
      <c r="J41" s="249">
        <f>'Proiectii financiare_V,Ch act'!J142-'Proiectii financiare_V,Ch act'!J70</f>
        <v>0</v>
      </c>
      <c r="K41" s="249">
        <f>'Proiectii financiare_V,Ch act'!K142-'Proiectii financiare_V,Ch act'!K70</f>
        <v>0</v>
      </c>
      <c r="L41" s="249">
        <f>'Proiectii financiare_V,Ch act'!L142-'Proiectii financiare_V,Ch act'!L70</f>
        <v>0</v>
      </c>
      <c r="M41" s="249">
        <f>'Proiectii financiare_V,Ch act'!M142-'Proiectii financiare_V,Ch act'!M70</f>
        <v>0</v>
      </c>
      <c r="N41" s="249">
        <f>'Proiectii financiare_V,Ch act'!N142-'Proiectii financiare_V,Ch act'!N70</f>
        <v>0</v>
      </c>
      <c r="O41" s="249">
        <f>'Proiectii financiare_V,Ch act'!O142-'Proiectii financiare_V,Ch act'!O70</f>
        <v>0</v>
      </c>
      <c r="P41" s="249">
        <f>'Proiectii financiare_V,Ch act'!P142-'Proiectii financiare_V,Ch act'!P70</f>
        <v>0</v>
      </c>
      <c r="Q41" s="249">
        <f>'Proiectii financiare_V,Ch act'!Q142-'Proiectii financiare_V,Ch act'!Q70</f>
        <v>0</v>
      </c>
      <c r="R41" s="367"/>
    </row>
    <row r="42" spans="1:18" s="215" customFormat="1" ht="24" customHeight="1" x14ac:dyDescent="0.3">
      <c r="A42" s="218" t="s">
        <v>171</v>
      </c>
      <c r="B42" s="219">
        <f t="shared" si="3"/>
        <v>0</v>
      </c>
      <c r="C42" s="482"/>
      <c r="D42" s="219">
        <f t="shared" ref="D42:Q42" si="7">D22-D40</f>
        <v>0</v>
      </c>
      <c r="E42" s="219">
        <f t="shared" si="7"/>
        <v>0</v>
      </c>
      <c r="F42" s="219">
        <f t="shared" si="7"/>
        <v>0</v>
      </c>
      <c r="G42" s="219">
        <f t="shared" si="7"/>
        <v>0</v>
      </c>
      <c r="H42" s="219">
        <f t="shared" si="7"/>
        <v>0</v>
      </c>
      <c r="I42" s="219">
        <f t="shared" si="7"/>
        <v>0</v>
      </c>
      <c r="J42" s="219">
        <f t="shared" si="7"/>
        <v>0</v>
      </c>
      <c r="K42" s="219">
        <f t="shared" si="7"/>
        <v>0</v>
      </c>
      <c r="L42" s="219">
        <f t="shared" si="7"/>
        <v>0</v>
      </c>
      <c r="M42" s="219">
        <f t="shared" si="7"/>
        <v>0</v>
      </c>
      <c r="N42" s="219">
        <f t="shared" si="7"/>
        <v>0</v>
      </c>
      <c r="O42" s="219">
        <f t="shared" si="7"/>
        <v>0</v>
      </c>
      <c r="P42" s="219">
        <f t="shared" si="7"/>
        <v>0</v>
      </c>
      <c r="Q42" s="219">
        <f t="shared" si="7"/>
        <v>0</v>
      </c>
      <c r="R42" s="250"/>
    </row>
    <row r="43" spans="1:18" ht="15.6" x14ac:dyDescent="0.3">
      <c r="A43" s="253"/>
      <c r="H43" s="188"/>
      <c r="J43" s="188"/>
      <c r="K43" s="188"/>
      <c r="L43" s="188"/>
      <c r="M43" s="188"/>
    </row>
    <row r="44" spans="1:18" ht="15.6" x14ac:dyDescent="0.3">
      <c r="A44" s="253"/>
      <c r="H44" s="188"/>
      <c r="J44" s="188"/>
      <c r="K44" s="188"/>
      <c r="L44" s="188"/>
      <c r="M44" s="188"/>
    </row>
    <row r="45" spans="1:18" ht="15.6" x14ac:dyDescent="0.3">
      <c r="A45" s="231" t="s">
        <v>121</v>
      </c>
      <c r="B45" s="195" t="s">
        <v>100</v>
      </c>
      <c r="C45" s="195">
        <v>0</v>
      </c>
      <c r="D45" s="195">
        <v>1</v>
      </c>
      <c r="E45" s="195">
        <v>2</v>
      </c>
      <c r="F45" s="195">
        <v>3</v>
      </c>
      <c r="G45" s="195">
        <v>4</v>
      </c>
      <c r="H45" s="195">
        <v>5</v>
      </c>
      <c r="I45" s="195">
        <v>6</v>
      </c>
      <c r="J45" s="195">
        <v>7</v>
      </c>
      <c r="K45" s="195">
        <v>8</v>
      </c>
      <c r="L45" s="195">
        <v>9</v>
      </c>
      <c r="M45" s="195">
        <v>10</v>
      </c>
      <c r="N45" s="195">
        <v>11</v>
      </c>
      <c r="O45" s="195">
        <v>12</v>
      </c>
      <c r="P45" s="195">
        <v>13</v>
      </c>
      <c r="Q45" s="195">
        <v>14</v>
      </c>
    </row>
    <row r="46" spans="1:18" ht="15.6" x14ac:dyDescent="0.3">
      <c r="A46" s="240" t="s">
        <v>189</v>
      </c>
      <c r="B46" s="107">
        <f>SUM(D46:G46)</f>
        <v>0</v>
      </c>
      <c r="C46" s="500"/>
      <c r="D46" s="116">
        <f>Investitie!F67</f>
        <v>0</v>
      </c>
      <c r="E46" s="116">
        <f>Investitie!G67</f>
        <v>0</v>
      </c>
      <c r="F46" s="116">
        <f>Investitie!H67</f>
        <v>0</v>
      </c>
      <c r="G46" s="116">
        <f>Investitie!I67</f>
        <v>0</v>
      </c>
      <c r="H46" s="188"/>
      <c r="J46" s="188"/>
      <c r="K46" s="188"/>
      <c r="L46" s="188"/>
      <c r="M46" s="188"/>
    </row>
    <row r="47" spans="1:18" ht="26.4" x14ac:dyDescent="0.3">
      <c r="A47" s="233" t="str">
        <f>Investitie!B78</f>
        <v>ASISTENŢĂ FINANCIARĂ NERAMBURSABILĂ SOLICITATĂ</v>
      </c>
      <c r="B47" s="107" t="e">
        <f>SUM(D47:G47)</f>
        <v>#DIV/0!</v>
      </c>
      <c r="C47" s="501"/>
      <c r="D47" s="116" t="e">
        <f>Investitie!F78</f>
        <v>#DIV/0!</v>
      </c>
      <c r="E47" s="116" t="e">
        <f>Investitie!G78</f>
        <v>#DIV/0!</v>
      </c>
      <c r="F47" s="116" t="e">
        <f>Investitie!H78</f>
        <v>#DIV/0!</v>
      </c>
      <c r="G47" s="116" t="e">
        <f>Investitie!I78</f>
        <v>#DIV/0!</v>
      </c>
      <c r="H47" s="188"/>
      <c r="J47" s="188"/>
      <c r="K47" s="188"/>
      <c r="L47" s="188"/>
      <c r="M47" s="188"/>
    </row>
    <row r="48" spans="1:18" ht="15.6" x14ac:dyDescent="0.3">
      <c r="A48" s="233" t="str">
        <f>Investitie!B79</f>
        <v>CONTRIBUTIE PROPRIE, din care:</v>
      </c>
      <c r="B48" s="107" t="e">
        <f>SUM(D48:G48)</f>
        <v>#DIV/0!</v>
      </c>
      <c r="C48" s="501"/>
      <c r="D48" s="116" t="e">
        <f>Investitie!F79</f>
        <v>#DIV/0!</v>
      </c>
      <c r="E48" s="116" t="e">
        <f>Investitie!G79</f>
        <v>#DIV/0!</v>
      </c>
      <c r="F48" s="116" t="e">
        <f>Investitie!H79</f>
        <v>#DIV/0!</v>
      </c>
      <c r="G48" s="116" t="e">
        <f>Investitie!I79</f>
        <v>#DIV/0!</v>
      </c>
      <c r="H48" s="188"/>
      <c r="J48" s="188"/>
      <c r="K48" s="188"/>
      <c r="L48" s="188"/>
      <c r="M48" s="188"/>
    </row>
    <row r="49" spans="1:17" x14ac:dyDescent="0.3">
      <c r="A49" s="233" t="str">
        <f>Investitie!B80</f>
        <v>Surse proprii</v>
      </c>
      <c r="B49" s="107" t="e">
        <f>SUM(D49:G49)</f>
        <v>#DIV/0!</v>
      </c>
      <c r="C49" s="501"/>
      <c r="D49" s="116" t="e">
        <f>Investitie!F80</f>
        <v>#DIV/0!</v>
      </c>
      <c r="E49" s="116" t="e">
        <f>Investitie!G80</f>
        <v>#DIV/0!</v>
      </c>
      <c r="F49" s="116" t="e">
        <f>Investitie!H80</f>
        <v>#DIV/0!</v>
      </c>
      <c r="G49" s="116" t="e">
        <f>Investitie!I80</f>
        <v>#DIV/0!</v>
      </c>
    </row>
    <row r="50" spans="1:17" ht="26.4" x14ac:dyDescent="0.3">
      <c r="A50" s="233" t="str">
        <f>Investitie!B81</f>
        <v>Contributie publica (veniturile nete actualizate, pentru proiecte generatoare de venit)</v>
      </c>
      <c r="B50" s="107">
        <f>SUM(D50:G50)</f>
        <v>0</v>
      </c>
      <c r="C50" s="501"/>
      <c r="D50" s="116">
        <f>Investitie!F81</f>
        <v>0</v>
      </c>
      <c r="E50" s="116">
        <f>Investitie!G81</f>
        <v>0</v>
      </c>
      <c r="F50" s="116">
        <f>Investitie!H81</f>
        <v>0</v>
      </c>
      <c r="G50" s="116">
        <f>Investitie!I81</f>
        <v>0</v>
      </c>
    </row>
    <row r="51" spans="1:17" hidden="1" x14ac:dyDescent="0.3">
      <c r="A51" s="233"/>
      <c r="B51" s="107"/>
      <c r="C51" s="501"/>
      <c r="D51" s="116"/>
      <c r="E51" s="116"/>
      <c r="F51" s="116"/>
      <c r="G51" s="116"/>
    </row>
    <row r="52" spans="1:17" x14ac:dyDescent="0.3">
      <c r="A52" s="233" t="str">
        <f>Investitie!B82</f>
        <v>Imprumuturi bancare (surse imprumutate)</v>
      </c>
      <c r="B52" s="107">
        <f>SUM(D52:G52)</f>
        <v>0</v>
      </c>
      <c r="C52" s="501"/>
      <c r="D52" s="116">
        <f>Investitie!F82</f>
        <v>0</v>
      </c>
      <c r="E52" s="116">
        <f>Investitie!G82</f>
        <v>0</v>
      </c>
      <c r="F52" s="116">
        <f>Investitie!H82</f>
        <v>0</v>
      </c>
      <c r="G52" s="116">
        <f>Investitie!I82</f>
        <v>0</v>
      </c>
    </row>
    <row r="53" spans="1:17" x14ac:dyDescent="0.3">
      <c r="C53" s="501"/>
    </row>
    <row r="54" spans="1:17" x14ac:dyDescent="0.3">
      <c r="A54" s="233" t="str">
        <f>Investitie!B90</f>
        <v>Rambursare imprumut (incl.dobanzi)</v>
      </c>
      <c r="B54" s="107">
        <f>SUM(D54:G54)</f>
        <v>0</v>
      </c>
      <c r="C54" s="495"/>
      <c r="D54" s="150">
        <f>Investitie!F90</f>
        <v>0</v>
      </c>
      <c r="E54" s="150">
        <f>Investitie!G90</f>
        <v>0</v>
      </c>
      <c r="F54" s="150">
        <f>Investitie!H90</f>
        <v>0</v>
      </c>
      <c r="G54" s="150">
        <f>Investitie!I90</f>
        <v>0</v>
      </c>
      <c r="H54" s="150">
        <f>Investitie!J90</f>
        <v>0</v>
      </c>
      <c r="I54" s="150">
        <f>Investitie!K90</f>
        <v>0</v>
      </c>
      <c r="J54" s="150">
        <f>Investitie!L90</f>
        <v>0</v>
      </c>
      <c r="K54" s="150">
        <f>Investitie!M90</f>
        <v>0</v>
      </c>
      <c r="L54" s="150">
        <f>Investitie!N90</f>
        <v>0</v>
      </c>
      <c r="M54" s="150">
        <f>Investitie!O90</f>
        <v>0</v>
      </c>
      <c r="N54" s="150">
        <f>Investitie!P90</f>
        <v>0</v>
      </c>
      <c r="O54" s="150">
        <f>Investitie!Q90</f>
        <v>0</v>
      </c>
      <c r="P54" s="150">
        <f>Investitie!R90</f>
        <v>0</v>
      </c>
      <c r="Q54" s="150">
        <f>Investitie!S90</f>
        <v>0</v>
      </c>
    </row>
    <row r="57" spans="1:17" x14ac:dyDescent="0.3">
      <c r="B57" s="83"/>
      <c r="C57" s="83"/>
      <c r="D57" s="83"/>
      <c r="E57" s="83"/>
      <c r="F57" s="83"/>
      <c r="G57" s="83"/>
      <c r="H57" s="83"/>
      <c r="J57" s="83"/>
      <c r="K57" s="83"/>
      <c r="L57" s="83"/>
      <c r="M57" s="83"/>
      <c r="N57" s="83"/>
      <c r="O57" s="83"/>
      <c r="P57" s="83"/>
      <c r="Q57" s="83"/>
    </row>
    <row r="58" spans="1:17" x14ac:dyDescent="0.3">
      <c r="B58" s="83"/>
      <c r="C58" s="83"/>
      <c r="D58" s="83"/>
      <c r="E58" s="83"/>
      <c r="F58" s="83"/>
      <c r="G58" s="83"/>
      <c r="H58" s="83"/>
      <c r="J58" s="83"/>
      <c r="K58" s="83"/>
      <c r="L58" s="83"/>
      <c r="M58" s="83"/>
      <c r="N58" s="83"/>
      <c r="O58" s="83"/>
      <c r="P58" s="83"/>
      <c r="Q58" s="83"/>
    </row>
    <row r="59" spans="1:17" x14ac:dyDescent="0.3">
      <c r="B59" s="83"/>
      <c r="C59" s="83"/>
      <c r="D59" s="83"/>
      <c r="E59" s="83"/>
      <c r="F59" s="83"/>
      <c r="G59" s="83"/>
      <c r="H59" s="83"/>
      <c r="J59" s="83"/>
      <c r="K59" s="83"/>
      <c r="L59" s="83"/>
      <c r="M59" s="83"/>
      <c r="N59" s="83"/>
      <c r="O59" s="83"/>
      <c r="P59" s="83"/>
      <c r="Q59" s="83"/>
    </row>
  </sheetData>
  <mergeCells count="6">
    <mergeCell ref="C46:C54"/>
    <mergeCell ref="A1:D1"/>
    <mergeCell ref="A2:H2"/>
    <mergeCell ref="A4:M4"/>
    <mergeCell ref="D5:Q5"/>
    <mergeCell ref="C7:C4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0D6B3-4F5B-4808-8CF9-773842325904}">
  <sheetPr>
    <tabColor rgb="FF00B0F0"/>
  </sheetPr>
  <dimension ref="A1:AO81"/>
  <sheetViews>
    <sheetView tabSelected="1" topLeftCell="A55" workbookViewId="0">
      <selection activeCell="D27" sqref="D27"/>
    </sheetView>
  </sheetViews>
  <sheetFormatPr defaultColWidth="8.88671875" defaultRowHeight="14.4" x14ac:dyDescent="0.3"/>
  <cols>
    <col min="1" max="1" width="33.6640625" style="282" customWidth="1"/>
    <col min="2" max="2" width="20.88671875" bestFit="1" customWidth="1"/>
    <col min="3" max="4" width="16.5546875" style="283" customWidth="1"/>
    <col min="5" max="17" width="16.5546875" customWidth="1"/>
  </cols>
  <sheetData>
    <row r="1" spans="1:17" ht="33" customHeight="1" x14ac:dyDescent="0.35">
      <c r="A1" s="505" t="s">
        <v>313</v>
      </c>
      <c r="B1" s="505"/>
      <c r="C1" s="505"/>
      <c r="D1" s="505"/>
      <c r="E1" s="505"/>
      <c r="F1" s="505"/>
      <c r="G1" s="281"/>
      <c r="H1" s="281"/>
      <c r="I1" s="281"/>
      <c r="J1" s="281"/>
      <c r="K1" s="281"/>
      <c r="L1" s="281"/>
    </row>
    <row r="2" spans="1:17" ht="19.5" customHeight="1" x14ac:dyDescent="0.3">
      <c r="A2" s="522" t="s">
        <v>237</v>
      </c>
      <c r="B2" s="522"/>
      <c r="C2" s="522"/>
      <c r="D2" s="522"/>
      <c r="E2" s="522"/>
      <c r="F2" s="522"/>
      <c r="G2" s="522"/>
      <c r="H2" s="522"/>
      <c r="I2" s="522"/>
      <c r="J2" s="522"/>
      <c r="K2" s="522"/>
      <c r="L2" s="522"/>
    </row>
    <row r="4" spans="1:17" x14ac:dyDescent="0.3">
      <c r="A4" s="284" t="s">
        <v>238</v>
      </c>
      <c r="B4" s="285">
        <v>0.04</v>
      </c>
    </row>
    <row r="5" spans="1:17" s="288" customFormat="1" ht="13.8" x14ac:dyDescent="0.3">
      <c r="A5" s="253" t="s">
        <v>239</v>
      </c>
      <c r="B5" s="286" t="s">
        <v>33</v>
      </c>
      <c r="C5" s="287"/>
      <c r="D5" s="287">
        <v>1</v>
      </c>
      <c r="E5" s="287">
        <v>2</v>
      </c>
      <c r="F5" s="287">
        <v>3</v>
      </c>
      <c r="G5" s="287">
        <v>4</v>
      </c>
      <c r="H5" s="287">
        <v>5</v>
      </c>
      <c r="I5" s="287">
        <v>6</v>
      </c>
      <c r="J5" s="287">
        <v>7</v>
      </c>
      <c r="K5" s="287">
        <v>8</v>
      </c>
      <c r="L5" s="287">
        <v>9</v>
      </c>
      <c r="M5" s="287">
        <v>10</v>
      </c>
      <c r="N5" s="287">
        <v>11</v>
      </c>
      <c r="O5" s="287">
        <v>12</v>
      </c>
      <c r="P5" s="287">
        <v>13</v>
      </c>
      <c r="Q5" s="287">
        <v>14</v>
      </c>
    </row>
    <row r="6" spans="1:17" s="109" customFormat="1" x14ac:dyDescent="0.25">
      <c r="A6" s="289" t="s">
        <v>240</v>
      </c>
      <c r="B6" s="82">
        <f t="shared" ref="B6:B13" si="0">SUM(D6:Q6)</f>
        <v>0</v>
      </c>
      <c r="C6" s="140"/>
      <c r="D6" s="140">
        <f>'Proiectii financiare marginale'!D22-SUM('Proiectii financiare marginale'!D17:D18)</f>
        <v>0</v>
      </c>
      <c r="E6" s="140">
        <f>'Proiectii financiare marginale'!E22-SUM('Proiectii financiare marginale'!E17:E18)</f>
        <v>0</v>
      </c>
      <c r="F6" s="140">
        <f>'Proiectii financiare marginale'!F22-SUM('Proiectii financiare marginale'!F17:F18)</f>
        <v>0</v>
      </c>
      <c r="G6" s="140">
        <f>'Proiectii financiare marginale'!G22-SUM('Proiectii financiare marginale'!G17:G18)</f>
        <v>0</v>
      </c>
      <c r="H6" s="140">
        <f>'Proiectii financiare marginale'!H22-SUM('Proiectii financiare marginale'!H17:H18)</f>
        <v>0</v>
      </c>
      <c r="I6" s="140">
        <f>'Proiectii financiare marginale'!I22-SUM('Proiectii financiare marginale'!I17:I18)</f>
        <v>0</v>
      </c>
      <c r="J6" s="140">
        <f>'Proiectii financiare marginale'!J22-SUM('Proiectii financiare marginale'!J17:J18)</f>
        <v>0</v>
      </c>
      <c r="K6" s="140">
        <f>'Proiectii financiare marginale'!K22-SUM('Proiectii financiare marginale'!K17:K18)</f>
        <v>0</v>
      </c>
      <c r="L6" s="140">
        <f>'Proiectii financiare marginale'!L22-SUM('Proiectii financiare marginale'!L17:L18)</f>
        <v>0</v>
      </c>
      <c r="M6" s="140">
        <f>'Proiectii financiare marginale'!M22-SUM('Proiectii financiare marginale'!M17:M18)</f>
        <v>0</v>
      </c>
      <c r="N6" s="140">
        <f>'Proiectii financiare marginale'!N22-SUM('Proiectii financiare marginale'!N17:N18)</f>
        <v>0</v>
      </c>
      <c r="O6" s="140">
        <f>'Proiectii financiare marginale'!O22-SUM('Proiectii financiare marginale'!O17:O18)</f>
        <v>0</v>
      </c>
      <c r="P6" s="140">
        <f>'Proiectii financiare marginale'!P22-SUM('Proiectii financiare marginale'!P17:P18)</f>
        <v>0</v>
      </c>
      <c r="Q6" s="140">
        <f>'Proiectii financiare marginale'!Q22-SUM('Proiectii financiare marginale'!Q17:Q18)</f>
        <v>0</v>
      </c>
    </row>
    <row r="7" spans="1:17" s="109" customFormat="1" x14ac:dyDescent="0.25">
      <c r="A7" s="290" t="s">
        <v>241</v>
      </c>
      <c r="B7" s="82">
        <f t="shared" si="0"/>
        <v>0</v>
      </c>
      <c r="C7" s="291"/>
      <c r="D7" s="291"/>
      <c r="E7" s="291"/>
      <c r="F7" s="291"/>
      <c r="G7" s="291"/>
      <c r="H7" s="291"/>
      <c r="I7" s="291"/>
      <c r="J7" s="291"/>
      <c r="K7" s="291"/>
      <c r="L7" s="291"/>
      <c r="M7" s="291"/>
      <c r="N7" s="291"/>
      <c r="O7" s="291"/>
      <c r="P7" s="291"/>
      <c r="Q7" s="291">
        <f>O71</f>
        <v>0</v>
      </c>
    </row>
    <row r="8" spans="1:17" s="103" customFormat="1" x14ac:dyDescent="0.25">
      <c r="A8" s="292" t="s">
        <v>242</v>
      </c>
      <c r="B8" s="293">
        <f t="shared" si="0"/>
        <v>0</v>
      </c>
      <c r="C8" s="294"/>
      <c r="D8" s="294">
        <f>D6+D7</f>
        <v>0</v>
      </c>
      <c r="E8" s="294">
        <f t="shared" ref="E8:Q8" si="1">E6+E7</f>
        <v>0</v>
      </c>
      <c r="F8" s="294">
        <f t="shared" si="1"/>
        <v>0</v>
      </c>
      <c r="G8" s="294">
        <f t="shared" si="1"/>
        <v>0</v>
      </c>
      <c r="H8" s="294">
        <f t="shared" si="1"/>
        <v>0</v>
      </c>
      <c r="I8" s="294">
        <f t="shared" si="1"/>
        <v>0</v>
      </c>
      <c r="J8" s="294">
        <f t="shared" si="1"/>
        <v>0</v>
      </c>
      <c r="K8" s="294">
        <f t="shared" si="1"/>
        <v>0</v>
      </c>
      <c r="L8" s="294">
        <f t="shared" si="1"/>
        <v>0</v>
      </c>
      <c r="M8" s="294">
        <f t="shared" si="1"/>
        <v>0</v>
      </c>
      <c r="N8" s="294">
        <f t="shared" si="1"/>
        <v>0</v>
      </c>
      <c r="O8" s="294">
        <f t="shared" si="1"/>
        <v>0</v>
      </c>
      <c r="P8" s="294">
        <f t="shared" si="1"/>
        <v>0</v>
      </c>
      <c r="Q8" s="294">
        <f t="shared" si="1"/>
        <v>0</v>
      </c>
    </row>
    <row r="9" spans="1:17" s="109" customFormat="1" x14ac:dyDescent="0.25">
      <c r="A9" s="289" t="s">
        <v>243</v>
      </c>
      <c r="B9" s="82">
        <f t="shared" si="0"/>
        <v>0</v>
      </c>
      <c r="C9" s="82"/>
      <c r="D9" s="82">
        <f>'Proiectii financiare marginale'!D40</f>
        <v>0</v>
      </c>
      <c r="E9" s="82">
        <f>'Proiectii financiare marginale'!E40</f>
        <v>0</v>
      </c>
      <c r="F9" s="82">
        <f>'Proiectii financiare marginale'!F40</f>
        <v>0</v>
      </c>
      <c r="G9" s="82">
        <f>'Proiectii financiare marginale'!G40</f>
        <v>0</v>
      </c>
      <c r="H9" s="82">
        <f>'Proiectii financiare marginale'!H40</f>
        <v>0</v>
      </c>
      <c r="I9" s="82">
        <f>'Proiectii financiare marginale'!I40</f>
        <v>0</v>
      </c>
      <c r="J9" s="82">
        <f>'Proiectii financiare marginale'!J40</f>
        <v>0</v>
      </c>
      <c r="K9" s="82">
        <f>'Proiectii financiare marginale'!K40</f>
        <v>0</v>
      </c>
      <c r="L9" s="82">
        <f>'Proiectii financiare marginale'!L40</f>
        <v>0</v>
      </c>
      <c r="M9" s="82">
        <f>'Proiectii financiare marginale'!M40</f>
        <v>0</v>
      </c>
      <c r="N9" s="82">
        <f>'Proiectii financiare marginale'!N40</f>
        <v>0</v>
      </c>
      <c r="O9" s="82">
        <f>'Proiectii financiare marginale'!O40</f>
        <v>0</v>
      </c>
      <c r="P9" s="82">
        <f>'Proiectii financiare marginale'!P40</f>
        <v>0</v>
      </c>
      <c r="Q9" s="82">
        <f>'Proiectii financiare marginale'!Q40</f>
        <v>0</v>
      </c>
    </row>
    <row r="10" spans="1:17" s="109" customFormat="1" x14ac:dyDescent="0.25">
      <c r="A10" s="290" t="s">
        <v>244</v>
      </c>
      <c r="B10" s="82">
        <f t="shared" si="0"/>
        <v>0</v>
      </c>
      <c r="C10" s="82"/>
      <c r="D10" s="82">
        <f>Investitie!F67</f>
        <v>0</v>
      </c>
      <c r="E10" s="82">
        <f>Investitie!G67</f>
        <v>0</v>
      </c>
      <c r="F10" s="82">
        <f>Investitie!H67</f>
        <v>0</v>
      </c>
      <c r="G10" s="82">
        <f>Investitie!I67</f>
        <v>0</v>
      </c>
      <c r="H10" s="82"/>
      <c r="I10" s="82"/>
      <c r="J10" s="82"/>
      <c r="K10" s="82"/>
      <c r="L10" s="82"/>
      <c r="M10" s="82"/>
      <c r="N10" s="82"/>
      <c r="O10" s="82"/>
      <c r="P10" s="82"/>
      <c r="Q10" s="82"/>
    </row>
    <row r="11" spans="1:17" s="103" customFormat="1" x14ac:dyDescent="0.25">
      <c r="A11" s="292" t="s">
        <v>245</v>
      </c>
      <c r="B11" s="293">
        <f t="shared" si="0"/>
        <v>0</v>
      </c>
      <c r="C11" s="293"/>
      <c r="D11" s="293">
        <f>SUM(D9:D10)</f>
        <v>0</v>
      </c>
      <c r="E11" s="293">
        <f t="shared" ref="E11:M11" si="2">SUM(E9:E10)</f>
        <v>0</v>
      </c>
      <c r="F11" s="293">
        <f t="shared" si="2"/>
        <v>0</v>
      </c>
      <c r="G11" s="293">
        <f t="shared" si="2"/>
        <v>0</v>
      </c>
      <c r="H11" s="293">
        <f t="shared" si="2"/>
        <v>0</v>
      </c>
      <c r="I11" s="293">
        <f t="shared" si="2"/>
        <v>0</v>
      </c>
      <c r="J11" s="293">
        <f t="shared" si="2"/>
        <v>0</v>
      </c>
      <c r="K11" s="293">
        <f t="shared" si="2"/>
        <v>0</v>
      </c>
      <c r="L11" s="293">
        <f t="shared" si="2"/>
        <v>0</v>
      </c>
      <c r="M11" s="293">
        <f t="shared" si="2"/>
        <v>0</v>
      </c>
      <c r="N11" s="293">
        <f>SUM(N9:N10)</f>
        <v>0</v>
      </c>
      <c r="O11" s="293">
        <f t="shared" ref="O11:Q11" si="3">SUM(O9:O10)</f>
        <v>0</v>
      </c>
      <c r="P11" s="293">
        <f t="shared" si="3"/>
        <v>0</v>
      </c>
      <c r="Q11" s="293">
        <f t="shared" si="3"/>
        <v>0</v>
      </c>
    </row>
    <row r="12" spans="1:17" s="103" customFormat="1" x14ac:dyDescent="0.25">
      <c r="A12" s="295" t="s">
        <v>246</v>
      </c>
      <c r="B12" s="115">
        <f t="shared" si="0"/>
        <v>0</v>
      </c>
      <c r="C12" s="115"/>
      <c r="D12" s="115">
        <f>D8-D11</f>
        <v>0</v>
      </c>
      <c r="E12" s="115">
        <f t="shared" ref="E12:Q12" si="4">E8-E11</f>
        <v>0</v>
      </c>
      <c r="F12" s="115">
        <f t="shared" si="4"/>
        <v>0</v>
      </c>
      <c r="G12" s="115">
        <f t="shared" si="4"/>
        <v>0</v>
      </c>
      <c r="H12" s="115">
        <f t="shared" si="4"/>
        <v>0</v>
      </c>
      <c r="I12" s="115">
        <f t="shared" si="4"/>
        <v>0</v>
      </c>
      <c r="J12" s="115">
        <f t="shared" si="4"/>
        <v>0</v>
      </c>
      <c r="K12" s="115">
        <f t="shared" si="4"/>
        <v>0</v>
      </c>
      <c r="L12" s="115">
        <f t="shared" si="4"/>
        <v>0</v>
      </c>
      <c r="M12" s="115">
        <f t="shared" si="4"/>
        <v>0</v>
      </c>
      <c r="N12" s="115">
        <f t="shared" si="4"/>
        <v>0</v>
      </c>
      <c r="O12" s="115">
        <f t="shared" si="4"/>
        <v>0</v>
      </c>
      <c r="P12" s="115">
        <f t="shared" si="4"/>
        <v>0</v>
      </c>
      <c r="Q12" s="115">
        <f t="shared" si="4"/>
        <v>0</v>
      </c>
    </row>
    <row r="13" spans="1:17" s="298" customFormat="1" x14ac:dyDescent="0.25">
      <c r="A13" s="296" t="s">
        <v>247</v>
      </c>
      <c r="B13" s="297">
        <f t="shared" si="0"/>
        <v>0</v>
      </c>
      <c r="C13" s="297"/>
      <c r="D13" s="297">
        <f>D12*POWER(1+$B$4,-D5)</f>
        <v>0</v>
      </c>
      <c r="E13" s="297">
        <f t="shared" ref="E13:Q13" si="5">E12*POWER(1+$B$4,-E5)</f>
        <v>0</v>
      </c>
      <c r="F13" s="297">
        <f t="shared" si="5"/>
        <v>0</v>
      </c>
      <c r="G13" s="297">
        <f t="shared" si="5"/>
        <v>0</v>
      </c>
      <c r="H13" s="297">
        <f t="shared" si="5"/>
        <v>0</v>
      </c>
      <c r="I13" s="297">
        <f t="shared" si="5"/>
        <v>0</v>
      </c>
      <c r="J13" s="297">
        <f t="shared" si="5"/>
        <v>0</v>
      </c>
      <c r="K13" s="297">
        <f t="shared" si="5"/>
        <v>0</v>
      </c>
      <c r="L13" s="297">
        <f t="shared" si="5"/>
        <v>0</v>
      </c>
      <c r="M13" s="297">
        <f t="shared" si="5"/>
        <v>0</v>
      </c>
      <c r="N13" s="297">
        <f t="shared" si="5"/>
        <v>0</v>
      </c>
      <c r="O13" s="297">
        <f t="shared" si="5"/>
        <v>0</v>
      </c>
      <c r="P13" s="297">
        <f t="shared" si="5"/>
        <v>0</v>
      </c>
      <c r="Q13" s="297">
        <f t="shared" si="5"/>
        <v>0</v>
      </c>
    </row>
    <row r="14" spans="1:17" s="103" customFormat="1" x14ac:dyDescent="0.25">
      <c r="A14" s="295" t="s">
        <v>248</v>
      </c>
      <c r="B14" s="115">
        <f>SUM(D14:Q14)</f>
        <v>0</v>
      </c>
      <c r="C14" s="115"/>
      <c r="D14" s="341">
        <f>(1/(1+$B$4)^D5)*D10</f>
        <v>0</v>
      </c>
      <c r="E14" s="341">
        <f t="shared" ref="E14:G14" si="6">(1/(1+$B$4)^E5)*E10</f>
        <v>0</v>
      </c>
      <c r="F14" s="341">
        <f t="shared" si="6"/>
        <v>0</v>
      </c>
      <c r="G14" s="341">
        <f t="shared" si="6"/>
        <v>0</v>
      </c>
      <c r="H14" s="133"/>
      <c r="I14" s="133"/>
      <c r="J14" s="133"/>
      <c r="K14" s="133"/>
      <c r="L14" s="133"/>
      <c r="M14" s="133"/>
      <c r="N14" s="133"/>
      <c r="O14" s="133"/>
      <c r="P14" s="133"/>
      <c r="Q14" s="133"/>
    </row>
    <row r="15" spans="1:17" s="250" customFormat="1" ht="15.6" x14ac:dyDescent="0.3">
      <c r="A15" s="419"/>
      <c r="B15" s="420"/>
      <c r="C15" s="421"/>
      <c r="D15" s="421"/>
      <c r="E15" s="300"/>
    </row>
    <row r="16" spans="1:17" s="250" customFormat="1" ht="28.8" customHeight="1" x14ac:dyDescent="0.3">
      <c r="A16" s="524" t="s">
        <v>249</v>
      </c>
      <c r="B16" s="524"/>
      <c r="C16" s="524"/>
      <c r="D16" s="524"/>
      <c r="E16" s="524"/>
      <c r="F16" s="524"/>
      <c r="G16" s="524"/>
      <c r="H16" s="524"/>
      <c r="I16" s="524"/>
      <c r="J16" s="524"/>
      <c r="K16" s="524"/>
    </row>
    <row r="17" spans="1:13" s="109" customFormat="1" x14ac:dyDescent="0.25">
      <c r="A17" s="524" t="s">
        <v>250</v>
      </c>
      <c r="B17" s="524"/>
      <c r="C17" s="524"/>
      <c r="D17" s="524"/>
      <c r="E17" s="301"/>
    </row>
    <row r="19" spans="1:13" ht="14.4" customHeight="1" x14ac:dyDescent="0.3">
      <c r="A19" s="525" t="s">
        <v>456</v>
      </c>
      <c r="B19" s="525"/>
      <c r="C19" s="525"/>
      <c r="D19" s="525"/>
      <c r="E19" s="525"/>
      <c r="F19" s="525"/>
      <c r="G19" s="525"/>
      <c r="H19" s="525"/>
      <c r="I19" s="525"/>
      <c r="J19" s="525"/>
      <c r="K19" s="525"/>
    </row>
    <row r="20" spans="1:13" ht="14.4" customHeight="1" x14ac:dyDescent="0.3">
      <c r="A20" s="525" t="s">
        <v>457</v>
      </c>
      <c r="B20" s="525"/>
      <c r="C20" s="525"/>
      <c r="D20" s="525"/>
      <c r="E20" s="525"/>
      <c r="F20" s="525"/>
      <c r="G20" s="525"/>
      <c r="H20" s="525"/>
      <c r="I20" s="525"/>
      <c r="J20" s="525"/>
      <c r="K20" s="525"/>
    </row>
    <row r="21" spans="1:13" ht="15.6" x14ac:dyDescent="0.3">
      <c r="A21" s="418"/>
      <c r="B21" s="300"/>
      <c r="C21" s="300"/>
      <c r="D21" s="300"/>
      <c r="E21" s="300"/>
      <c r="F21" s="300"/>
      <c r="G21" s="250"/>
      <c r="H21" s="250"/>
      <c r="I21" s="250"/>
      <c r="J21" s="134"/>
      <c r="K21" s="134"/>
    </row>
    <row r="22" spans="1:13" ht="15.6" x14ac:dyDescent="0.3">
      <c r="A22" s="218" t="s">
        <v>458</v>
      </c>
      <c r="B22" s="422"/>
      <c r="C22" s="134"/>
      <c r="D22" s="134"/>
      <c r="E22" s="134"/>
      <c r="F22" s="134"/>
      <c r="G22" s="250"/>
      <c r="H22" s="250"/>
      <c r="I22" s="250"/>
      <c r="J22" s="134"/>
      <c r="K22" s="134"/>
    </row>
    <row r="23" spans="1:13" ht="78" x14ac:dyDescent="0.3">
      <c r="A23" s="218" t="s">
        <v>454</v>
      </c>
      <c r="B23" s="423">
        <f>'[1]Deviz general'!E14+'[1]Deviz general'!E19+'[1]Deviz general'!E52-'[1]Deviz general'!E50-'[1]Deviz general'!E51+'[1]Deviz general'!E55+'[1]Deviz general'!C56+'[1]Deviz general'!C63</f>
        <v>0</v>
      </c>
      <c r="C23" s="134"/>
      <c r="E23" s="134"/>
      <c r="F23" s="134"/>
      <c r="G23" s="109"/>
      <c r="H23" s="109"/>
      <c r="I23" s="109"/>
      <c r="J23" s="134"/>
      <c r="K23" s="134"/>
    </row>
    <row r="24" spans="1:13" ht="15.6" x14ac:dyDescent="0.3">
      <c r="A24" s="218" t="s">
        <v>455</v>
      </c>
      <c r="B24" s="423" t="e">
        <f>B23/B22</f>
        <v>#DIV/0!</v>
      </c>
      <c r="C24"/>
      <c r="D24" s="134"/>
      <c r="E24" s="134"/>
      <c r="F24" s="134"/>
    </row>
    <row r="25" spans="1:13" ht="15.6" x14ac:dyDescent="0.3">
      <c r="A25" s="424"/>
      <c r="B25" s="134"/>
      <c r="C25"/>
      <c r="D25" s="134"/>
      <c r="E25" s="134"/>
      <c r="F25" s="134"/>
    </row>
    <row r="26" spans="1:13" ht="15.6" x14ac:dyDescent="0.3">
      <c r="A26" s="424" t="s">
        <v>459</v>
      </c>
      <c r="B26" s="134"/>
      <c r="C26"/>
      <c r="D26" s="134"/>
      <c r="E26" s="134"/>
      <c r="F26" s="134"/>
    </row>
    <row r="27" spans="1:13" ht="15.6" customHeight="1" x14ac:dyDescent="0.3">
      <c r="A27" s="426" t="s">
        <v>460</v>
      </c>
      <c r="B27" s="427" t="s">
        <v>462</v>
      </c>
      <c r="C27" s="425"/>
      <c r="D27" s="425"/>
    </row>
    <row r="28" spans="1:13" s="303" customFormat="1" ht="18" customHeight="1" x14ac:dyDescent="0.3">
      <c r="A28" s="428" t="s">
        <v>461</v>
      </c>
      <c r="B28" s="429" t="s">
        <v>464</v>
      </c>
      <c r="C28" s="305"/>
      <c r="D28" s="305"/>
      <c r="E28" s="305"/>
      <c r="F28" s="305"/>
      <c r="G28" s="305"/>
      <c r="H28" s="305"/>
      <c r="I28" s="305"/>
      <c r="J28" s="305"/>
      <c r="K28" s="305"/>
      <c r="L28" s="302"/>
      <c r="M28" s="302"/>
    </row>
    <row r="29" spans="1:13" s="303" customFormat="1" ht="40.799999999999997" customHeight="1" x14ac:dyDescent="0.3">
      <c r="A29" s="428" t="s">
        <v>480</v>
      </c>
      <c r="B29" s="429" t="s">
        <v>481</v>
      </c>
      <c r="C29" s="305"/>
      <c r="D29" s="305"/>
      <c r="E29" s="305"/>
      <c r="F29" s="305"/>
      <c r="G29" s="305"/>
      <c r="H29" s="305"/>
      <c r="I29" s="305"/>
      <c r="J29" s="305"/>
      <c r="K29" s="305"/>
      <c r="L29" s="302"/>
      <c r="M29" s="302"/>
    </row>
    <row r="30" spans="1:13" s="303" customFormat="1" ht="27" customHeight="1" x14ac:dyDescent="0.3">
      <c r="A30" s="543" t="s">
        <v>482</v>
      </c>
      <c r="B30" s="544" t="s">
        <v>463</v>
      </c>
      <c r="C30" s="305"/>
      <c r="D30" s="305"/>
      <c r="E30" s="305"/>
      <c r="F30" s="305"/>
      <c r="G30" s="305"/>
      <c r="H30" s="305"/>
      <c r="I30" s="305"/>
      <c r="J30" s="305"/>
      <c r="K30" s="305"/>
      <c r="L30" s="302"/>
      <c r="M30" s="302"/>
    </row>
    <row r="31" spans="1:13" s="303" customFormat="1" ht="12" x14ac:dyDescent="0.25">
      <c r="A31" s="305"/>
      <c r="B31" s="305"/>
      <c r="C31" s="305"/>
      <c r="D31" s="305"/>
      <c r="E31" s="305"/>
      <c r="F31" s="305"/>
      <c r="G31" s="305"/>
      <c r="H31" s="305"/>
      <c r="I31" s="305"/>
      <c r="J31" s="305"/>
      <c r="K31" s="305"/>
      <c r="L31" s="302"/>
      <c r="M31" s="302"/>
    </row>
    <row r="32" spans="1:13" s="303" customFormat="1" ht="22.8" x14ac:dyDescent="0.25">
      <c r="A32" s="306" t="s">
        <v>251</v>
      </c>
      <c r="B32" s="306" t="s">
        <v>252</v>
      </c>
      <c r="C32" s="306" t="s">
        <v>253</v>
      </c>
      <c r="D32" s="306" t="s">
        <v>254</v>
      </c>
      <c r="E32" s="306" t="s">
        <v>255</v>
      </c>
      <c r="F32" s="305"/>
      <c r="G32" s="305"/>
      <c r="H32" s="305"/>
      <c r="I32" s="305"/>
      <c r="J32" s="305"/>
      <c r="K32" s="305"/>
      <c r="L32" s="302"/>
      <c r="M32" s="302"/>
    </row>
    <row r="33" spans="1:13" s="303" customFormat="1" ht="12" x14ac:dyDescent="0.25">
      <c r="A33" s="307" t="s">
        <v>256</v>
      </c>
      <c r="B33" s="308">
        <v>1000</v>
      </c>
      <c r="C33" s="309">
        <f>B33/$B$64</f>
        <v>1</v>
      </c>
      <c r="D33" s="307">
        <v>5</v>
      </c>
      <c r="E33" s="310">
        <f>ROUND(C33*D33,0)</f>
        <v>5</v>
      </c>
      <c r="F33" s="305"/>
      <c r="G33" s="305"/>
      <c r="H33" s="305"/>
      <c r="I33" s="305"/>
      <c r="J33" s="305"/>
      <c r="K33" s="305"/>
      <c r="L33" s="302"/>
      <c r="M33" s="302"/>
    </row>
    <row r="34" spans="1:13" s="303" customFormat="1" ht="12" x14ac:dyDescent="0.25">
      <c r="A34" s="307" t="s">
        <v>257</v>
      </c>
      <c r="B34" s="308">
        <v>0</v>
      </c>
      <c r="C34" s="309">
        <f>B34/$B$64</f>
        <v>0</v>
      </c>
      <c r="D34" s="307">
        <v>0</v>
      </c>
      <c r="E34" s="310">
        <f>ROUND(C34*D34,0)</f>
        <v>0</v>
      </c>
      <c r="F34" s="305"/>
      <c r="G34" s="305"/>
      <c r="H34" s="305"/>
      <c r="I34" s="305"/>
      <c r="J34" s="305"/>
      <c r="K34" s="305"/>
      <c r="L34" s="302"/>
      <c r="M34" s="302"/>
    </row>
    <row r="35" spans="1:13" s="303" customFormat="1" ht="12" x14ac:dyDescent="0.25">
      <c r="A35" s="307" t="s">
        <v>258</v>
      </c>
      <c r="B35" s="308">
        <v>0</v>
      </c>
      <c r="C35" s="309">
        <f t="shared" ref="C35:C63" si="7">B35/$B$64</f>
        <v>0</v>
      </c>
      <c r="D35" s="307">
        <v>0</v>
      </c>
      <c r="E35" s="310">
        <f t="shared" ref="E35:E63" si="8">ROUND(C35*D35,0)</f>
        <v>0</v>
      </c>
      <c r="F35" s="305"/>
      <c r="G35" s="305"/>
      <c r="H35" s="305"/>
      <c r="I35" s="305"/>
      <c r="J35" s="305"/>
      <c r="K35" s="305"/>
      <c r="L35" s="302"/>
      <c r="M35" s="302"/>
    </row>
    <row r="36" spans="1:13" s="303" customFormat="1" ht="12" x14ac:dyDescent="0.25">
      <c r="A36" s="307" t="s">
        <v>259</v>
      </c>
      <c r="B36" s="308">
        <v>0</v>
      </c>
      <c r="C36" s="309">
        <f t="shared" si="7"/>
        <v>0</v>
      </c>
      <c r="D36" s="307">
        <v>0</v>
      </c>
      <c r="E36" s="310">
        <f t="shared" si="8"/>
        <v>0</v>
      </c>
      <c r="F36" s="305"/>
      <c r="G36" s="305"/>
      <c r="H36" s="305"/>
      <c r="I36" s="305"/>
      <c r="J36" s="305"/>
      <c r="K36" s="305"/>
      <c r="L36" s="302"/>
      <c r="M36" s="302"/>
    </row>
    <row r="37" spans="1:13" s="303" customFormat="1" ht="12" x14ac:dyDescent="0.25">
      <c r="A37" s="307" t="s">
        <v>260</v>
      </c>
      <c r="B37" s="308">
        <v>0</v>
      </c>
      <c r="C37" s="309">
        <f t="shared" si="7"/>
        <v>0</v>
      </c>
      <c r="D37" s="307">
        <v>0</v>
      </c>
      <c r="E37" s="310">
        <f t="shared" si="8"/>
        <v>0</v>
      </c>
      <c r="F37" s="305"/>
      <c r="G37" s="305"/>
      <c r="H37" s="305"/>
      <c r="I37" s="305"/>
      <c r="J37" s="305"/>
      <c r="K37" s="305"/>
      <c r="L37" s="302"/>
      <c r="M37" s="302"/>
    </row>
    <row r="38" spans="1:13" s="303" customFormat="1" ht="12" x14ac:dyDescent="0.25">
      <c r="A38" s="307" t="s">
        <v>261</v>
      </c>
      <c r="B38" s="308">
        <v>0</v>
      </c>
      <c r="C38" s="309">
        <f t="shared" si="7"/>
        <v>0</v>
      </c>
      <c r="D38" s="307">
        <v>0</v>
      </c>
      <c r="E38" s="310">
        <f t="shared" si="8"/>
        <v>0</v>
      </c>
      <c r="F38" s="305"/>
      <c r="G38" s="305"/>
      <c r="H38" s="305"/>
      <c r="I38" s="305"/>
      <c r="J38" s="305"/>
      <c r="K38" s="305"/>
      <c r="L38" s="302"/>
      <c r="M38" s="302"/>
    </row>
    <row r="39" spans="1:13" s="303" customFormat="1" ht="12" x14ac:dyDescent="0.25">
      <c r="A39" s="307" t="s">
        <v>262</v>
      </c>
      <c r="B39" s="308">
        <v>0</v>
      </c>
      <c r="C39" s="309">
        <f t="shared" si="7"/>
        <v>0</v>
      </c>
      <c r="D39" s="307">
        <v>0</v>
      </c>
      <c r="E39" s="310">
        <f t="shared" si="8"/>
        <v>0</v>
      </c>
      <c r="F39" s="305"/>
      <c r="G39" s="305"/>
      <c r="H39" s="305"/>
      <c r="I39" s="305"/>
      <c r="J39" s="305"/>
      <c r="K39" s="305"/>
      <c r="L39" s="302"/>
      <c r="M39" s="302"/>
    </row>
    <row r="40" spans="1:13" s="303" customFormat="1" ht="12" x14ac:dyDescent="0.25">
      <c r="A40" s="307" t="s">
        <v>263</v>
      </c>
      <c r="B40" s="308">
        <v>0</v>
      </c>
      <c r="C40" s="309">
        <f t="shared" si="7"/>
        <v>0</v>
      </c>
      <c r="D40" s="307">
        <v>0</v>
      </c>
      <c r="E40" s="310">
        <f t="shared" si="8"/>
        <v>0</v>
      </c>
      <c r="F40" s="305"/>
      <c r="G40" s="305"/>
      <c r="H40" s="305"/>
      <c r="I40" s="305"/>
      <c r="J40" s="305"/>
      <c r="K40" s="305"/>
      <c r="L40" s="302"/>
      <c r="M40" s="302"/>
    </row>
    <row r="41" spans="1:13" s="303" customFormat="1" ht="12" x14ac:dyDescent="0.25">
      <c r="A41" s="307" t="s">
        <v>264</v>
      </c>
      <c r="B41" s="308">
        <v>0</v>
      </c>
      <c r="C41" s="309">
        <f t="shared" si="7"/>
        <v>0</v>
      </c>
      <c r="D41" s="307">
        <v>0</v>
      </c>
      <c r="E41" s="310">
        <f t="shared" si="8"/>
        <v>0</v>
      </c>
      <c r="F41" s="305"/>
      <c r="G41" s="305"/>
      <c r="H41" s="305"/>
      <c r="I41" s="305"/>
      <c r="J41" s="305"/>
      <c r="K41" s="305"/>
      <c r="L41" s="302"/>
      <c r="M41" s="302"/>
    </row>
    <row r="42" spans="1:13" s="303" customFormat="1" ht="12" x14ac:dyDescent="0.25">
      <c r="A42" s="307" t="s">
        <v>265</v>
      </c>
      <c r="B42" s="308">
        <v>0</v>
      </c>
      <c r="C42" s="309">
        <f t="shared" si="7"/>
        <v>0</v>
      </c>
      <c r="D42" s="307">
        <v>0</v>
      </c>
      <c r="E42" s="310">
        <f t="shared" si="8"/>
        <v>0</v>
      </c>
      <c r="F42" s="305"/>
      <c r="G42" s="305"/>
      <c r="H42" s="305"/>
      <c r="I42" s="305"/>
      <c r="J42" s="305"/>
      <c r="K42" s="305"/>
      <c r="L42" s="302"/>
      <c r="M42" s="302"/>
    </row>
    <row r="43" spans="1:13" s="303" customFormat="1" ht="12" x14ac:dyDescent="0.25">
      <c r="A43" s="307" t="s">
        <v>266</v>
      </c>
      <c r="B43" s="308">
        <v>0</v>
      </c>
      <c r="C43" s="309">
        <f t="shared" si="7"/>
        <v>0</v>
      </c>
      <c r="D43" s="307">
        <v>0</v>
      </c>
      <c r="E43" s="310">
        <f t="shared" si="8"/>
        <v>0</v>
      </c>
      <c r="F43" s="305"/>
      <c r="G43" s="305"/>
      <c r="H43" s="305"/>
      <c r="I43" s="305"/>
      <c r="J43" s="305"/>
      <c r="K43" s="305"/>
      <c r="L43" s="302"/>
      <c r="M43" s="302"/>
    </row>
    <row r="44" spans="1:13" s="303" customFormat="1" ht="12" x14ac:dyDescent="0.25">
      <c r="A44" s="307" t="s">
        <v>267</v>
      </c>
      <c r="B44" s="308">
        <v>0</v>
      </c>
      <c r="C44" s="309">
        <f t="shared" si="7"/>
        <v>0</v>
      </c>
      <c r="D44" s="307">
        <v>0</v>
      </c>
      <c r="E44" s="310">
        <f t="shared" si="8"/>
        <v>0</v>
      </c>
      <c r="F44" s="305"/>
      <c r="G44" s="305"/>
      <c r="H44" s="305"/>
      <c r="I44" s="305"/>
      <c r="J44" s="305"/>
      <c r="K44" s="305"/>
      <c r="L44" s="302"/>
      <c r="M44" s="302"/>
    </row>
    <row r="45" spans="1:13" s="303" customFormat="1" ht="12" x14ac:dyDescent="0.25">
      <c r="A45" s="307" t="s">
        <v>268</v>
      </c>
      <c r="B45" s="308">
        <v>0</v>
      </c>
      <c r="C45" s="309">
        <f t="shared" si="7"/>
        <v>0</v>
      </c>
      <c r="D45" s="307">
        <v>0</v>
      </c>
      <c r="E45" s="310">
        <f t="shared" si="8"/>
        <v>0</v>
      </c>
      <c r="F45" s="305"/>
      <c r="G45" s="305"/>
      <c r="H45" s="305"/>
      <c r="I45" s="305"/>
      <c r="J45" s="305"/>
      <c r="K45" s="305"/>
      <c r="L45" s="302"/>
      <c r="M45" s="302"/>
    </row>
    <row r="46" spans="1:13" s="303" customFormat="1" ht="12" x14ac:dyDescent="0.25">
      <c r="A46" s="307" t="s">
        <v>269</v>
      </c>
      <c r="B46" s="308">
        <v>0</v>
      </c>
      <c r="C46" s="309">
        <f t="shared" si="7"/>
        <v>0</v>
      </c>
      <c r="D46" s="307">
        <v>0</v>
      </c>
      <c r="E46" s="310">
        <f t="shared" si="8"/>
        <v>0</v>
      </c>
      <c r="F46" s="305"/>
      <c r="G46" s="305"/>
      <c r="H46" s="305"/>
      <c r="I46" s="305"/>
      <c r="J46" s="305"/>
      <c r="K46" s="305"/>
      <c r="L46" s="302"/>
      <c r="M46" s="302"/>
    </row>
    <row r="47" spans="1:13" s="303" customFormat="1" ht="12" x14ac:dyDescent="0.25">
      <c r="A47" s="307" t="s">
        <v>270</v>
      </c>
      <c r="B47" s="308">
        <v>0</v>
      </c>
      <c r="C47" s="309">
        <f t="shared" si="7"/>
        <v>0</v>
      </c>
      <c r="D47" s="307">
        <v>0</v>
      </c>
      <c r="E47" s="310">
        <f t="shared" si="8"/>
        <v>0</v>
      </c>
      <c r="F47" s="305"/>
      <c r="G47" s="305"/>
      <c r="H47" s="305"/>
      <c r="I47" s="305"/>
      <c r="J47" s="305"/>
      <c r="K47" s="305"/>
      <c r="L47" s="302"/>
      <c r="M47" s="302"/>
    </row>
    <row r="48" spans="1:13" s="303" customFormat="1" ht="12" x14ac:dyDescent="0.25">
      <c r="A48" s="307" t="s">
        <v>271</v>
      </c>
      <c r="B48" s="308">
        <v>0</v>
      </c>
      <c r="C48" s="309">
        <f t="shared" si="7"/>
        <v>0</v>
      </c>
      <c r="D48" s="307">
        <v>0</v>
      </c>
      <c r="E48" s="310">
        <f t="shared" si="8"/>
        <v>0</v>
      </c>
      <c r="F48" s="305"/>
      <c r="G48" s="305"/>
      <c r="H48" s="305"/>
      <c r="I48" s="305"/>
      <c r="J48" s="305"/>
      <c r="K48" s="305"/>
      <c r="L48" s="302"/>
      <c r="M48" s="302"/>
    </row>
    <row r="49" spans="1:13" s="303" customFormat="1" ht="12" x14ac:dyDescent="0.25">
      <c r="A49" s="307" t="s">
        <v>272</v>
      </c>
      <c r="B49" s="308">
        <v>0</v>
      </c>
      <c r="C49" s="309">
        <f t="shared" si="7"/>
        <v>0</v>
      </c>
      <c r="D49" s="307">
        <v>0</v>
      </c>
      <c r="E49" s="310">
        <f t="shared" si="8"/>
        <v>0</v>
      </c>
      <c r="F49" s="305"/>
      <c r="G49" s="305"/>
      <c r="H49" s="305"/>
      <c r="I49" s="305"/>
      <c r="J49" s="305"/>
      <c r="K49" s="305"/>
      <c r="L49" s="302"/>
      <c r="M49" s="302"/>
    </row>
    <row r="50" spans="1:13" s="303" customFormat="1" ht="12" x14ac:dyDescent="0.25">
      <c r="A50" s="307" t="s">
        <v>273</v>
      </c>
      <c r="B50" s="308">
        <v>0</v>
      </c>
      <c r="C50" s="309">
        <f t="shared" si="7"/>
        <v>0</v>
      </c>
      <c r="D50" s="307">
        <v>0</v>
      </c>
      <c r="E50" s="310">
        <f t="shared" si="8"/>
        <v>0</v>
      </c>
      <c r="F50" s="305"/>
      <c r="G50" s="305"/>
      <c r="H50" s="305"/>
      <c r="I50" s="305"/>
      <c r="J50" s="305"/>
      <c r="K50" s="305"/>
      <c r="L50" s="302"/>
      <c r="M50" s="302"/>
    </row>
    <row r="51" spans="1:13" s="303" customFormat="1" ht="12" x14ac:dyDescent="0.25">
      <c r="A51" s="307" t="s">
        <v>274</v>
      </c>
      <c r="B51" s="308">
        <v>0</v>
      </c>
      <c r="C51" s="309">
        <f t="shared" si="7"/>
        <v>0</v>
      </c>
      <c r="D51" s="307">
        <v>0</v>
      </c>
      <c r="E51" s="310">
        <f t="shared" si="8"/>
        <v>0</v>
      </c>
      <c r="F51" s="305"/>
      <c r="G51" s="305"/>
      <c r="H51" s="305"/>
      <c r="I51" s="305"/>
      <c r="J51" s="305"/>
      <c r="K51" s="305"/>
      <c r="L51" s="302"/>
      <c r="M51" s="302"/>
    </row>
    <row r="52" spans="1:13" s="303" customFormat="1" ht="12" x14ac:dyDescent="0.25">
      <c r="A52" s="307" t="s">
        <v>275</v>
      </c>
      <c r="B52" s="308">
        <v>0</v>
      </c>
      <c r="C52" s="309">
        <f t="shared" si="7"/>
        <v>0</v>
      </c>
      <c r="D52" s="307">
        <v>0</v>
      </c>
      <c r="E52" s="310">
        <f t="shared" si="8"/>
        <v>0</v>
      </c>
      <c r="F52" s="305"/>
      <c r="G52" s="305"/>
      <c r="H52" s="305"/>
      <c r="I52" s="305"/>
      <c r="J52" s="305"/>
      <c r="K52" s="305"/>
      <c r="L52" s="302"/>
      <c r="M52" s="302"/>
    </row>
    <row r="53" spans="1:13" s="303" customFormat="1" ht="12" x14ac:dyDescent="0.25">
      <c r="A53" s="307" t="s">
        <v>276</v>
      </c>
      <c r="B53" s="308">
        <v>0</v>
      </c>
      <c r="C53" s="309">
        <f t="shared" si="7"/>
        <v>0</v>
      </c>
      <c r="D53" s="307">
        <v>0</v>
      </c>
      <c r="E53" s="310">
        <f t="shared" si="8"/>
        <v>0</v>
      </c>
      <c r="F53" s="305"/>
      <c r="G53" s="305"/>
      <c r="H53" s="305"/>
      <c r="I53" s="305"/>
      <c r="J53" s="305"/>
      <c r="K53" s="305"/>
      <c r="L53" s="302"/>
      <c r="M53" s="302"/>
    </row>
    <row r="54" spans="1:13" s="303" customFormat="1" ht="12" x14ac:dyDescent="0.25">
      <c r="A54" s="307" t="s">
        <v>277</v>
      </c>
      <c r="B54" s="308">
        <v>0</v>
      </c>
      <c r="C54" s="309">
        <f t="shared" si="7"/>
        <v>0</v>
      </c>
      <c r="D54" s="307">
        <v>0</v>
      </c>
      <c r="E54" s="310">
        <f t="shared" si="8"/>
        <v>0</v>
      </c>
      <c r="F54" s="305"/>
      <c r="G54" s="305"/>
      <c r="H54" s="305"/>
      <c r="I54" s="305"/>
      <c r="J54" s="305"/>
      <c r="K54" s="305"/>
      <c r="L54" s="302"/>
      <c r="M54" s="302"/>
    </row>
    <row r="55" spans="1:13" s="303" customFormat="1" ht="12" x14ac:dyDescent="0.25">
      <c r="A55" s="307" t="s">
        <v>278</v>
      </c>
      <c r="B55" s="308">
        <v>0</v>
      </c>
      <c r="C55" s="309">
        <f t="shared" si="7"/>
        <v>0</v>
      </c>
      <c r="D55" s="307">
        <v>0</v>
      </c>
      <c r="E55" s="310">
        <f t="shared" si="8"/>
        <v>0</v>
      </c>
      <c r="F55" s="305"/>
      <c r="G55" s="305"/>
      <c r="H55" s="305"/>
      <c r="I55" s="305"/>
      <c r="J55" s="305"/>
      <c r="K55" s="305"/>
      <c r="L55" s="302"/>
      <c r="M55" s="302"/>
    </row>
    <row r="56" spans="1:13" s="303" customFormat="1" x14ac:dyDescent="0.25">
      <c r="A56" s="307" t="s">
        <v>279</v>
      </c>
      <c r="B56" s="308">
        <v>0</v>
      </c>
      <c r="C56" s="309">
        <f t="shared" si="7"/>
        <v>0</v>
      </c>
      <c r="D56" s="307">
        <v>0</v>
      </c>
      <c r="E56" s="310">
        <f t="shared" si="8"/>
        <v>0</v>
      </c>
      <c r="F56" s="305"/>
      <c r="G56" s="305"/>
      <c r="H56" s="305"/>
      <c r="I56" s="305"/>
      <c r="J56" s="305"/>
      <c r="K56" s="305"/>
      <c r="L56" s="302"/>
      <c r="M56" s="302"/>
    </row>
    <row r="57" spans="1:13" s="303" customFormat="1" ht="12" x14ac:dyDescent="0.25">
      <c r="A57" s="307" t="s">
        <v>280</v>
      </c>
      <c r="B57" s="308">
        <v>0</v>
      </c>
      <c r="C57" s="309">
        <f t="shared" si="7"/>
        <v>0</v>
      </c>
      <c r="D57" s="307">
        <v>0</v>
      </c>
      <c r="E57" s="310">
        <f t="shared" si="8"/>
        <v>0</v>
      </c>
      <c r="F57" s="305"/>
      <c r="G57" s="305"/>
      <c r="H57" s="305"/>
      <c r="I57" s="305"/>
      <c r="J57" s="305"/>
      <c r="K57" s="305"/>
      <c r="L57" s="302"/>
      <c r="M57" s="302"/>
    </row>
    <row r="58" spans="1:13" s="303" customFormat="1" ht="12" x14ac:dyDescent="0.25">
      <c r="A58" s="307" t="s">
        <v>281</v>
      </c>
      <c r="B58" s="308">
        <v>0</v>
      </c>
      <c r="C58" s="309">
        <f t="shared" si="7"/>
        <v>0</v>
      </c>
      <c r="D58" s="307">
        <v>0</v>
      </c>
      <c r="E58" s="310">
        <f t="shared" si="8"/>
        <v>0</v>
      </c>
      <c r="F58" s="305"/>
      <c r="G58" s="305"/>
      <c r="H58" s="305"/>
      <c r="I58" s="305"/>
      <c r="J58" s="305"/>
      <c r="K58" s="305"/>
      <c r="L58" s="302"/>
      <c r="M58" s="302"/>
    </row>
    <row r="59" spans="1:13" s="303" customFormat="1" ht="12" x14ac:dyDescent="0.25">
      <c r="A59" s="307" t="s">
        <v>282</v>
      </c>
      <c r="B59" s="308">
        <v>0</v>
      </c>
      <c r="C59" s="309">
        <f t="shared" si="7"/>
        <v>0</v>
      </c>
      <c r="D59" s="307">
        <v>0</v>
      </c>
      <c r="E59" s="310">
        <f t="shared" si="8"/>
        <v>0</v>
      </c>
      <c r="F59" s="305"/>
      <c r="G59" s="305"/>
      <c r="H59" s="305"/>
      <c r="I59" s="305"/>
      <c r="J59" s="305"/>
      <c r="K59" s="305"/>
      <c r="L59" s="302"/>
      <c r="M59" s="302"/>
    </row>
    <row r="60" spans="1:13" s="303" customFormat="1" ht="12" x14ac:dyDescent="0.25">
      <c r="A60" s="307" t="s">
        <v>283</v>
      </c>
      <c r="B60" s="308">
        <v>0</v>
      </c>
      <c r="C60" s="309">
        <f t="shared" si="7"/>
        <v>0</v>
      </c>
      <c r="D60" s="307">
        <v>0</v>
      </c>
      <c r="E60" s="310">
        <f t="shared" si="8"/>
        <v>0</v>
      </c>
      <c r="F60" s="305"/>
      <c r="G60" s="305"/>
      <c r="H60" s="305"/>
      <c r="I60" s="305"/>
      <c r="J60" s="305"/>
      <c r="K60" s="305"/>
      <c r="L60" s="302"/>
      <c r="M60" s="302"/>
    </row>
    <row r="61" spans="1:13" s="303" customFormat="1" ht="12" x14ac:dyDescent="0.25">
      <c r="A61" s="307" t="s">
        <v>284</v>
      </c>
      <c r="B61" s="308">
        <v>0</v>
      </c>
      <c r="C61" s="309">
        <f t="shared" si="7"/>
        <v>0</v>
      </c>
      <c r="D61" s="307">
        <v>0</v>
      </c>
      <c r="E61" s="310">
        <f t="shared" si="8"/>
        <v>0</v>
      </c>
      <c r="F61" s="305"/>
      <c r="G61" s="305"/>
      <c r="H61" s="305"/>
      <c r="I61" s="305"/>
      <c r="J61" s="305"/>
      <c r="K61" s="305"/>
      <c r="L61" s="302"/>
      <c r="M61" s="302"/>
    </row>
    <row r="62" spans="1:13" s="303" customFormat="1" ht="12" x14ac:dyDescent="0.25">
      <c r="A62" s="307" t="s">
        <v>285</v>
      </c>
      <c r="B62" s="308">
        <v>0</v>
      </c>
      <c r="C62" s="309">
        <f t="shared" si="7"/>
        <v>0</v>
      </c>
      <c r="D62" s="307">
        <v>0</v>
      </c>
      <c r="E62" s="310">
        <f t="shared" si="8"/>
        <v>0</v>
      </c>
      <c r="F62" s="305"/>
      <c r="G62" s="305"/>
      <c r="H62" s="305"/>
      <c r="I62" s="305"/>
      <c r="J62" s="305"/>
      <c r="K62" s="305"/>
      <c r="L62" s="302"/>
      <c r="M62" s="302"/>
    </row>
    <row r="63" spans="1:13" s="303" customFormat="1" ht="12" x14ac:dyDescent="0.25">
      <c r="A63" s="307"/>
      <c r="B63" s="308"/>
      <c r="C63" s="309">
        <f t="shared" si="7"/>
        <v>0</v>
      </c>
      <c r="D63" s="307"/>
      <c r="E63" s="310">
        <f t="shared" si="8"/>
        <v>0</v>
      </c>
      <c r="F63" s="305"/>
      <c r="G63" s="305"/>
      <c r="H63" s="305"/>
      <c r="I63" s="305"/>
      <c r="J63" s="305"/>
      <c r="K63" s="305"/>
      <c r="L63" s="302"/>
      <c r="M63" s="302"/>
    </row>
    <row r="64" spans="1:13" s="303" customFormat="1" ht="12" x14ac:dyDescent="0.25">
      <c r="A64" s="311" t="s">
        <v>33</v>
      </c>
      <c r="B64" s="312">
        <f>SUM(B33:B63)</f>
        <v>1000</v>
      </c>
      <c r="C64" s="313"/>
      <c r="D64" s="314"/>
      <c r="E64" s="315">
        <f>SUM(E33:E63)</f>
        <v>5</v>
      </c>
      <c r="F64" s="316"/>
      <c r="G64" s="316"/>
      <c r="H64" s="316"/>
      <c r="I64" s="316"/>
      <c r="J64" s="316"/>
      <c r="K64" s="316"/>
    </row>
    <row r="65" spans="1:41" s="303" customFormat="1" ht="14.25" customHeight="1" x14ac:dyDescent="0.25">
      <c r="A65" s="316"/>
      <c r="B65" s="316"/>
      <c r="C65" s="316"/>
      <c r="D65" s="316"/>
      <c r="E65" s="316"/>
      <c r="F65" s="316"/>
      <c r="G65" s="316"/>
      <c r="H65" s="316"/>
      <c r="I65" s="316"/>
      <c r="J65" s="316"/>
      <c r="K65" s="316"/>
    </row>
    <row r="66" spans="1:41" s="303" customFormat="1" ht="16.5" customHeight="1" x14ac:dyDescent="0.25">
      <c r="A66" s="523" t="s">
        <v>286</v>
      </c>
      <c r="B66" s="523"/>
      <c r="C66" s="523"/>
      <c r="D66" s="523"/>
      <c r="E66" s="523"/>
      <c r="F66" s="523"/>
      <c r="G66" s="523"/>
      <c r="H66" s="523"/>
      <c r="I66" s="523"/>
      <c r="J66" s="523"/>
      <c r="K66" s="523"/>
    </row>
    <row r="67" spans="1:41" s="303" customFormat="1" ht="21.75" customHeight="1" x14ac:dyDescent="0.25">
      <c r="A67" s="304"/>
      <c r="B67" s="304"/>
      <c r="C67" s="304"/>
      <c r="D67" s="304"/>
      <c r="E67" s="304"/>
      <c r="F67" s="304"/>
      <c r="G67" s="304"/>
      <c r="H67" s="304"/>
      <c r="I67" s="304"/>
      <c r="J67" s="304"/>
      <c r="K67" s="304"/>
      <c r="P67" s="432"/>
    </row>
    <row r="68" spans="1:41" s="303" customFormat="1" ht="12" x14ac:dyDescent="0.25">
      <c r="A68" s="517" t="s">
        <v>287</v>
      </c>
      <c r="B68" s="519" t="s">
        <v>288</v>
      </c>
      <c r="C68" s="519"/>
      <c r="D68" s="519"/>
      <c r="E68" s="519"/>
      <c r="F68" s="519"/>
      <c r="G68" s="519"/>
      <c r="H68" s="519"/>
      <c r="I68" s="519"/>
      <c r="J68" s="519"/>
      <c r="K68" s="519"/>
      <c r="L68" s="519"/>
      <c r="M68" s="519"/>
      <c r="N68" s="519"/>
      <c r="O68" s="520"/>
      <c r="P68" s="521"/>
      <c r="Q68" s="521"/>
      <c r="R68" s="521"/>
      <c r="S68" s="521"/>
      <c r="T68" s="521"/>
      <c r="U68" s="521"/>
      <c r="V68" s="521"/>
      <c r="W68" s="521"/>
      <c r="X68" s="521"/>
      <c r="Y68" s="521"/>
      <c r="Z68" s="521"/>
      <c r="AA68" s="521"/>
      <c r="AB68" s="521"/>
      <c r="AC68" s="521"/>
      <c r="AD68" s="521"/>
      <c r="AE68" s="521"/>
      <c r="AF68" s="521"/>
      <c r="AG68" s="521"/>
      <c r="AH68" s="521"/>
      <c r="AI68" s="521"/>
      <c r="AJ68" s="521"/>
      <c r="AK68" s="521"/>
      <c r="AL68" s="521"/>
      <c r="AM68" s="521"/>
      <c r="AN68" s="521"/>
      <c r="AO68" s="521"/>
    </row>
    <row r="69" spans="1:41" s="303" customFormat="1" ht="12" x14ac:dyDescent="0.25">
      <c r="A69" s="518"/>
      <c r="B69" s="317">
        <v>1</v>
      </c>
      <c r="C69" s="317">
        <f>B69+1</f>
        <v>2</v>
      </c>
      <c r="D69" s="317">
        <f t="shared" ref="D69:O69" si="9">C69+1</f>
        <v>3</v>
      </c>
      <c r="E69" s="317">
        <f t="shared" si="9"/>
        <v>4</v>
      </c>
      <c r="F69" s="317">
        <f t="shared" si="9"/>
        <v>5</v>
      </c>
      <c r="G69" s="317">
        <f t="shared" si="9"/>
        <v>6</v>
      </c>
      <c r="H69" s="317">
        <f t="shared" si="9"/>
        <v>7</v>
      </c>
      <c r="I69" s="317">
        <f t="shared" si="9"/>
        <v>8</v>
      </c>
      <c r="J69" s="317">
        <f t="shared" si="9"/>
        <v>9</v>
      </c>
      <c r="K69" s="317">
        <f t="shared" si="9"/>
        <v>10</v>
      </c>
      <c r="L69" s="317">
        <f t="shared" si="9"/>
        <v>11</v>
      </c>
      <c r="M69" s="317">
        <f t="shared" si="9"/>
        <v>12</v>
      </c>
      <c r="N69" s="317">
        <f t="shared" si="9"/>
        <v>13</v>
      </c>
      <c r="O69" s="430">
        <f t="shared" si="9"/>
        <v>14</v>
      </c>
      <c r="P69" s="433"/>
      <c r="Q69" s="433"/>
      <c r="R69" s="433"/>
      <c r="S69" s="433"/>
      <c r="T69" s="433"/>
      <c r="U69" s="433"/>
      <c r="V69" s="433"/>
      <c r="W69" s="433"/>
      <c r="X69" s="433"/>
      <c r="Y69" s="433"/>
      <c r="Z69" s="433"/>
      <c r="AA69" s="433"/>
      <c r="AB69" s="433"/>
      <c r="AC69" s="433"/>
      <c r="AD69" s="433"/>
      <c r="AE69" s="433"/>
      <c r="AF69" s="433"/>
      <c r="AG69" s="433"/>
      <c r="AH69" s="433"/>
      <c r="AI69" s="433"/>
      <c r="AJ69" s="433"/>
      <c r="AK69" s="433"/>
      <c r="AL69" s="433"/>
      <c r="AM69" s="433"/>
      <c r="AN69" s="433"/>
      <c r="AO69" s="433"/>
    </row>
    <row r="70" spans="1:41" s="303" customFormat="1" ht="12" x14ac:dyDescent="0.25">
      <c r="A70" s="318" t="s">
        <v>246</v>
      </c>
      <c r="B70" s="319">
        <f t="shared" ref="B70:N70" si="10">D12</f>
        <v>0</v>
      </c>
      <c r="C70" s="319">
        <f t="shared" si="10"/>
        <v>0</v>
      </c>
      <c r="D70" s="319">
        <f t="shared" si="10"/>
        <v>0</v>
      </c>
      <c r="E70" s="319">
        <f t="shared" si="10"/>
        <v>0</v>
      </c>
      <c r="F70" s="319">
        <f t="shared" si="10"/>
        <v>0</v>
      </c>
      <c r="G70" s="319">
        <f t="shared" si="10"/>
        <v>0</v>
      </c>
      <c r="H70" s="319">
        <f t="shared" si="10"/>
        <v>0</v>
      </c>
      <c r="I70" s="319">
        <f t="shared" si="10"/>
        <v>0</v>
      </c>
      <c r="J70" s="319">
        <f t="shared" si="10"/>
        <v>0</v>
      </c>
      <c r="K70" s="319">
        <f t="shared" si="10"/>
        <v>0</v>
      </c>
      <c r="L70" s="319">
        <f t="shared" si="10"/>
        <v>0</v>
      </c>
      <c r="M70" s="319">
        <f t="shared" si="10"/>
        <v>0</v>
      </c>
      <c r="N70" s="319">
        <f t="shared" si="10"/>
        <v>0</v>
      </c>
      <c r="O70" s="431">
        <f>N70</f>
        <v>0</v>
      </c>
      <c r="P70" s="434"/>
      <c r="Q70" s="434"/>
      <c r="R70" s="434"/>
      <c r="S70" s="434"/>
      <c r="T70" s="434"/>
      <c r="U70" s="434"/>
      <c r="V70" s="434"/>
      <c r="W70" s="434"/>
      <c r="X70" s="434"/>
      <c r="Y70" s="434"/>
      <c r="Z70" s="434"/>
      <c r="AA70" s="434"/>
      <c r="AB70" s="434"/>
      <c r="AC70" s="434"/>
      <c r="AD70" s="434"/>
      <c r="AE70" s="434"/>
      <c r="AF70" s="434"/>
      <c r="AG70" s="434"/>
      <c r="AH70" s="434"/>
      <c r="AI70" s="434"/>
      <c r="AJ70" s="434"/>
      <c r="AK70" s="434"/>
      <c r="AL70" s="434"/>
      <c r="AM70" s="434"/>
      <c r="AN70" s="434"/>
      <c r="AO70" s="434"/>
    </row>
    <row r="71" spans="1:41" s="303" customFormat="1" ht="12" x14ac:dyDescent="0.25">
      <c r="A71" s="318" t="s">
        <v>289</v>
      </c>
      <c r="B71" s="319"/>
      <c r="C71" s="319"/>
      <c r="D71" s="319"/>
      <c r="E71" s="319"/>
      <c r="F71" s="319"/>
      <c r="G71" s="319"/>
      <c r="H71" s="319"/>
      <c r="I71" s="319"/>
      <c r="J71" s="319"/>
      <c r="K71" s="319"/>
      <c r="L71" s="319"/>
      <c r="M71" s="319"/>
      <c r="N71" s="319"/>
      <c r="O71" s="320">
        <f>IF(Q6-Q9&gt;0,NPV(4%,P70:AO70),0)</f>
        <v>0</v>
      </c>
      <c r="P71" s="322"/>
    </row>
    <row r="72" spans="1:41" s="303" customFormat="1" ht="12" x14ac:dyDescent="0.25">
      <c r="A72" s="315" t="s">
        <v>290</v>
      </c>
      <c r="B72" s="321">
        <f>SUM(B70:B71)</f>
        <v>0</v>
      </c>
      <c r="C72" s="321">
        <f>SUM(C70:C71)</f>
        <v>0</v>
      </c>
      <c r="D72" s="321">
        <f>SUM(D70:D71)</f>
        <v>0</v>
      </c>
      <c r="E72" s="321">
        <f>SUM(E70:E71)</f>
        <v>0</v>
      </c>
      <c r="F72" s="321">
        <f>SUM(F70:F71)</f>
        <v>0</v>
      </c>
      <c r="G72" s="321">
        <f t="shared" ref="G72:O72" si="11">SUM(G70:G71)</f>
        <v>0</v>
      </c>
      <c r="H72" s="321">
        <f t="shared" si="11"/>
        <v>0</v>
      </c>
      <c r="I72" s="321">
        <f t="shared" si="11"/>
        <v>0</v>
      </c>
      <c r="J72" s="321">
        <f t="shared" si="11"/>
        <v>0</v>
      </c>
      <c r="K72" s="321">
        <f t="shared" si="11"/>
        <v>0</v>
      </c>
      <c r="L72" s="321">
        <f t="shared" si="11"/>
        <v>0</v>
      </c>
      <c r="M72" s="321">
        <f t="shared" si="11"/>
        <v>0</v>
      </c>
      <c r="N72" s="321">
        <f t="shared" si="11"/>
        <v>0</v>
      </c>
      <c r="O72" s="321">
        <f t="shared" si="11"/>
        <v>0</v>
      </c>
      <c r="P72" s="322"/>
    </row>
    <row r="73" spans="1:41" x14ac:dyDescent="0.3">
      <c r="A73"/>
      <c r="C73"/>
      <c r="D73"/>
    </row>
    <row r="74" spans="1:41" ht="15" thickBot="1" x14ac:dyDescent="0.35">
      <c r="A74"/>
      <c r="C74"/>
      <c r="D74"/>
      <c r="O74" s="323"/>
    </row>
    <row r="75" spans="1:41" s="436" customFormat="1" ht="28.8" customHeight="1" x14ac:dyDescent="0.25">
      <c r="A75" s="512" t="s">
        <v>473</v>
      </c>
      <c r="B75" s="513"/>
      <c r="C75" s="514"/>
      <c r="D75" s="435"/>
    </row>
    <row r="76" spans="1:41" s="436" customFormat="1" ht="15" customHeight="1" x14ac:dyDescent="0.25">
      <c r="A76" s="443"/>
      <c r="B76" s="515" t="s">
        <v>288</v>
      </c>
      <c r="C76" s="515"/>
      <c r="D76" s="515"/>
      <c r="E76" s="515"/>
      <c r="F76" s="515"/>
      <c r="G76" s="515"/>
      <c r="H76" s="515"/>
      <c r="I76" s="515"/>
      <c r="J76" s="515"/>
      <c r="K76" s="515"/>
      <c r="L76" s="515"/>
      <c r="M76" s="515"/>
      <c r="N76" s="515"/>
      <c r="O76" s="516"/>
    </row>
    <row r="77" spans="1:41" s="436" customFormat="1" ht="13.2" customHeight="1" x14ac:dyDescent="0.25">
      <c r="A77" s="443"/>
      <c r="B77" s="448">
        <v>1</v>
      </c>
      <c r="C77" s="448">
        <f>B77+1</f>
        <v>2</v>
      </c>
      <c r="D77" s="448">
        <f t="shared" ref="D77" si="12">C77+1</f>
        <v>3</v>
      </c>
      <c r="E77" s="448">
        <f t="shared" ref="E77" si="13">D77+1</f>
        <v>4</v>
      </c>
      <c r="F77" s="448">
        <f t="shared" ref="F77" si="14">E77+1</f>
        <v>5</v>
      </c>
      <c r="G77" s="448">
        <f t="shared" ref="G77" si="15">F77+1</f>
        <v>6</v>
      </c>
      <c r="H77" s="448">
        <f t="shared" ref="H77" si="16">G77+1</f>
        <v>7</v>
      </c>
      <c r="I77" s="448">
        <f t="shared" ref="I77" si="17">H77+1</f>
        <v>8</v>
      </c>
      <c r="J77" s="448">
        <f t="shared" ref="J77" si="18">I77+1</f>
        <v>9</v>
      </c>
      <c r="K77" s="448">
        <f t="shared" ref="K77" si="19">J77+1</f>
        <v>10</v>
      </c>
      <c r="L77" s="448">
        <f t="shared" ref="L77" si="20">K77+1</f>
        <v>11</v>
      </c>
      <c r="M77" s="448">
        <f t="shared" ref="M77" si="21">L77+1</f>
        <v>12</v>
      </c>
      <c r="N77" s="448">
        <f t="shared" ref="N77" si="22">M77+1</f>
        <v>13</v>
      </c>
      <c r="O77" s="448">
        <f t="shared" ref="O77" si="23">N77+1</f>
        <v>14</v>
      </c>
      <c r="P77" s="447" t="s">
        <v>33</v>
      </c>
    </row>
    <row r="78" spans="1:41" s="436" customFormat="1" ht="13.8" x14ac:dyDescent="0.25">
      <c r="A78" s="437" t="s">
        <v>465</v>
      </c>
      <c r="B78" s="107">
        <f>'Proiectii financiare marginale'!D22*POWER(1+$B$4,-B77)</f>
        <v>0</v>
      </c>
      <c r="C78" s="107">
        <f>'Proiectii financiare marginale'!E22*POWER(1+$B$4,-C77)</f>
        <v>0</v>
      </c>
      <c r="D78" s="107">
        <f>'Proiectii financiare marginale'!F22*POWER(1+$B$4,-D77)</f>
        <v>0</v>
      </c>
      <c r="E78" s="107">
        <f>'Proiectii financiare marginale'!G22*POWER(1+$B$4,-E77)</f>
        <v>0</v>
      </c>
      <c r="F78" s="107">
        <f>'Proiectii financiare marginale'!H22*POWER(1+$B$4,-F77)</f>
        <v>0</v>
      </c>
      <c r="G78" s="107">
        <f>'Proiectii financiare marginale'!I22*POWER(1+$B$4,-G77)</f>
        <v>0</v>
      </c>
      <c r="H78" s="107">
        <f>'Proiectii financiare marginale'!J22*POWER(1+$B$4,-H77)</f>
        <v>0</v>
      </c>
      <c r="I78" s="107">
        <f>'Proiectii financiare marginale'!K22*POWER(1+$B$4,-I77)</f>
        <v>0</v>
      </c>
      <c r="J78" s="107">
        <f>'Proiectii financiare marginale'!L22*POWER(1+$B$4,-J77)</f>
        <v>0</v>
      </c>
      <c r="K78" s="107">
        <f>'Proiectii financiare marginale'!M22*POWER(1+$B$4,-K77)</f>
        <v>0</v>
      </c>
      <c r="L78" s="107">
        <f>'Proiectii financiare marginale'!N22*POWER(1+$B$4,-L77)</f>
        <v>0</v>
      </c>
      <c r="M78" s="107">
        <f>'Proiectii financiare marginale'!O22*POWER(1+$B$4,-M77)</f>
        <v>0</v>
      </c>
      <c r="N78" s="107">
        <f>'Proiectii financiare marginale'!P22*POWER(1+$B$4,-N77)</f>
        <v>0</v>
      </c>
      <c r="O78" s="444">
        <f>'Proiectii financiare marginale'!Q22*POWER(1+$B$4,-O77)</f>
        <v>0</v>
      </c>
      <c r="P78" s="438">
        <f>SUM(B78:O78)</f>
        <v>0</v>
      </c>
    </row>
    <row r="79" spans="1:41" s="436" customFormat="1" ht="13.8" x14ac:dyDescent="0.25">
      <c r="A79" s="437" t="s">
        <v>466</v>
      </c>
      <c r="B79" s="107">
        <f>'Proiectii financiare marginale'!B40*POWER(1+$B$4,-B77)</f>
        <v>0</v>
      </c>
      <c r="C79" s="107">
        <f>'Proiectii financiare marginale'!C40*POWER(1+$B$4,-C77)</f>
        <v>0</v>
      </c>
      <c r="D79" s="107">
        <f>'Proiectii financiare marginale'!D40*POWER(1+$B$4,-D77)</f>
        <v>0</v>
      </c>
      <c r="E79" s="107">
        <f>'Proiectii financiare marginale'!E40*POWER(1+$B$4,-E77)</f>
        <v>0</v>
      </c>
      <c r="F79" s="107">
        <f>'Proiectii financiare marginale'!F40*POWER(1+$B$4,-F77)</f>
        <v>0</v>
      </c>
      <c r="G79" s="107">
        <f>'Proiectii financiare marginale'!G40*POWER(1+$B$4,-G77)</f>
        <v>0</v>
      </c>
      <c r="H79" s="107">
        <f>'Proiectii financiare marginale'!H40*POWER(1+$B$4,-H77)</f>
        <v>0</v>
      </c>
      <c r="I79" s="107">
        <f>'Proiectii financiare marginale'!I40*POWER(1+$B$4,-I77)</f>
        <v>0</v>
      </c>
      <c r="J79" s="107">
        <f>'Proiectii financiare marginale'!J40*POWER(1+$B$4,-J77)</f>
        <v>0</v>
      </c>
      <c r="K79" s="107">
        <f>'Proiectii financiare marginale'!K40*POWER(1+$B$4,-K77)</f>
        <v>0</v>
      </c>
      <c r="L79" s="107">
        <f>'Proiectii financiare marginale'!L40*POWER(1+$B$4,-L77)</f>
        <v>0</v>
      </c>
      <c r="M79" s="107">
        <f>'Proiectii financiare marginale'!M40*POWER(1+$B$4,-M77)</f>
        <v>0</v>
      </c>
      <c r="N79" s="107">
        <f>'Proiectii financiare marginale'!N40*POWER(1+$B$4,-N77)</f>
        <v>0</v>
      </c>
      <c r="O79" s="444">
        <f>'Proiectii financiare marginale'!O40*POWER(1+$B$4,-O77)</f>
        <v>0</v>
      </c>
      <c r="P79" s="438">
        <f>SUM(B79:O79)</f>
        <v>0</v>
      </c>
    </row>
    <row r="80" spans="1:41" s="436" customFormat="1" ht="13.8" x14ac:dyDescent="0.25">
      <c r="A80" s="437" t="s">
        <v>467</v>
      </c>
      <c r="B80" s="438">
        <f>B78-B79</f>
        <v>0</v>
      </c>
      <c r="C80" s="438">
        <f t="shared" ref="C80:P80" si="24">C78-C79</f>
        <v>0</v>
      </c>
      <c r="D80" s="438">
        <f t="shared" si="24"/>
        <v>0</v>
      </c>
      <c r="E80" s="438">
        <f t="shared" si="24"/>
        <v>0</v>
      </c>
      <c r="F80" s="438">
        <f t="shared" si="24"/>
        <v>0</v>
      </c>
      <c r="G80" s="438">
        <f t="shared" si="24"/>
        <v>0</v>
      </c>
      <c r="H80" s="438">
        <f t="shared" si="24"/>
        <v>0</v>
      </c>
      <c r="I80" s="438">
        <f t="shared" si="24"/>
        <v>0</v>
      </c>
      <c r="J80" s="438">
        <f t="shared" si="24"/>
        <v>0</v>
      </c>
      <c r="K80" s="438">
        <f t="shared" si="24"/>
        <v>0</v>
      </c>
      <c r="L80" s="438">
        <f t="shared" si="24"/>
        <v>0</v>
      </c>
      <c r="M80" s="438">
        <f t="shared" si="24"/>
        <v>0</v>
      </c>
      <c r="N80" s="438">
        <f t="shared" si="24"/>
        <v>0</v>
      </c>
      <c r="O80" s="445">
        <f t="shared" si="24"/>
        <v>0</v>
      </c>
      <c r="P80" s="438">
        <f t="shared" si="24"/>
        <v>0</v>
      </c>
    </row>
    <row r="81" spans="1:16" s="436" customFormat="1" ht="13.8" x14ac:dyDescent="0.25">
      <c r="A81" s="439" t="s">
        <v>468</v>
      </c>
      <c r="B81" s="440"/>
      <c r="C81" s="441" t="e">
        <f>(C80-B80)/B80</f>
        <v>#DIV/0!</v>
      </c>
      <c r="D81" s="441" t="e">
        <f>(D80-C80)/C80</f>
        <v>#DIV/0!</v>
      </c>
      <c r="E81" s="441" t="e">
        <f t="shared" ref="E81:O81" si="25">(E80-D80)/D80</f>
        <v>#DIV/0!</v>
      </c>
      <c r="F81" s="441" t="e">
        <f t="shared" si="25"/>
        <v>#DIV/0!</v>
      </c>
      <c r="G81" s="441" t="e">
        <f t="shared" si="25"/>
        <v>#DIV/0!</v>
      </c>
      <c r="H81" s="441" t="e">
        <f t="shared" si="25"/>
        <v>#DIV/0!</v>
      </c>
      <c r="I81" s="441" t="e">
        <f t="shared" si="25"/>
        <v>#DIV/0!</v>
      </c>
      <c r="J81" s="441" t="e">
        <f t="shared" si="25"/>
        <v>#DIV/0!</v>
      </c>
      <c r="K81" s="441" t="e">
        <f t="shared" si="25"/>
        <v>#DIV/0!</v>
      </c>
      <c r="L81" s="441" t="e">
        <f t="shared" si="25"/>
        <v>#DIV/0!</v>
      </c>
      <c r="M81" s="441" t="e">
        <f t="shared" si="25"/>
        <v>#DIV/0!</v>
      </c>
      <c r="N81" s="441" t="e">
        <f t="shared" si="25"/>
        <v>#DIV/0!</v>
      </c>
      <c r="O81" s="446" t="e">
        <f t="shared" si="25"/>
        <v>#DIV/0!</v>
      </c>
      <c r="P81" s="442" t="e">
        <f>(P80-B80)/B80</f>
        <v>#DIV/0!</v>
      </c>
    </row>
  </sheetData>
  <mergeCells count="12">
    <mergeCell ref="A1:F1"/>
    <mergeCell ref="A2:L2"/>
    <mergeCell ref="A66:K66"/>
    <mergeCell ref="A16:K16"/>
    <mergeCell ref="A17:D17"/>
    <mergeCell ref="A19:K19"/>
    <mergeCell ref="A20:K20"/>
    <mergeCell ref="A75:C75"/>
    <mergeCell ref="B76:O76"/>
    <mergeCell ref="A68:A69"/>
    <mergeCell ref="B68:O68"/>
    <mergeCell ref="P68:AO68"/>
  </mergeCells>
  <conditionalFormatting sqref="B15">
    <cfRule type="cellIs" dxfId="6" priority="6" operator="greaterThan">
      <formula>0</formula>
    </cfRule>
  </conditionalFormatting>
  <conditionalFormatting sqref="D15">
    <cfRule type="containsText" dxfId="5" priority="4" operator="containsText" text="&gt;0">
      <formula>NOT(ISERROR(SEARCH("&gt;0",D15)))</formula>
    </cfRule>
  </conditionalFormatting>
  <conditionalFormatting sqref="C15">
    <cfRule type="containsText" dxfId="4" priority="3" operator="containsText" text="&gt;0">
      <formula>NOT(ISERROR(SEARCH("&gt;0",C15)))</formula>
    </cfRule>
  </conditionalFormatting>
  <conditionalFormatting sqref="B22">
    <cfRule type="cellIs" dxfId="3" priority="1" operator="greaterThan">
      <formula>$B$4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0743C-CB15-4166-92EE-74619365F902}">
  <sheetPr>
    <tabColor rgb="FFFFFF00"/>
  </sheetPr>
  <dimension ref="A1:Z21"/>
  <sheetViews>
    <sheetView topLeftCell="A3" workbookViewId="0">
      <selection activeCell="E25" sqref="E25"/>
    </sheetView>
  </sheetViews>
  <sheetFormatPr defaultColWidth="9.109375" defaultRowHeight="15" x14ac:dyDescent="0.35"/>
  <cols>
    <col min="1" max="1" width="37.6640625" style="349" customWidth="1"/>
    <col min="2" max="2" width="5" style="349" customWidth="1"/>
    <col min="3" max="3" width="18.6640625" style="348" customWidth="1"/>
    <col min="4" max="4" width="10.33203125" style="348" hidden="1" customWidth="1"/>
    <col min="5" max="12" width="19" style="349" customWidth="1"/>
    <col min="13" max="18" width="19" style="326" customWidth="1"/>
    <col min="19" max="25" width="7" style="326" customWidth="1"/>
    <col min="27" max="16384" width="9.109375" style="326"/>
  </cols>
  <sheetData>
    <row r="1" spans="1:26" ht="19.5" customHeight="1" x14ac:dyDescent="0.35">
      <c r="A1" s="353" t="s">
        <v>314</v>
      </c>
      <c r="B1" s="324"/>
      <c r="C1" s="324"/>
      <c r="D1" s="324"/>
      <c r="E1" s="325"/>
      <c r="F1" s="325"/>
      <c r="G1" s="325"/>
      <c r="H1" s="325"/>
      <c r="I1" s="325"/>
      <c r="J1" s="325"/>
      <c r="K1" s="325"/>
      <c r="L1" s="325"/>
    </row>
    <row r="2" spans="1:26" ht="39" customHeight="1" x14ac:dyDescent="0.35">
      <c r="A2" s="526"/>
      <c r="B2" s="526"/>
      <c r="C2" s="526"/>
      <c r="D2" s="526"/>
      <c r="E2" s="526"/>
      <c r="F2" s="526"/>
      <c r="G2" s="526"/>
      <c r="H2" s="526"/>
      <c r="I2" s="526"/>
      <c r="J2" s="522"/>
      <c r="K2" s="522"/>
      <c r="L2" s="522"/>
      <c r="Z2" s="326"/>
    </row>
    <row r="3" spans="1:26" s="99" customFormat="1" ht="23.25" customHeight="1" x14ac:dyDescent="0.3">
      <c r="A3" s="327"/>
      <c r="B3" s="328"/>
      <c r="C3" s="329"/>
      <c r="D3" s="328" t="s">
        <v>291</v>
      </c>
      <c r="E3" s="527" t="s">
        <v>311</v>
      </c>
      <c r="F3" s="527"/>
      <c r="G3" s="527"/>
      <c r="H3" s="527"/>
      <c r="I3" s="527"/>
      <c r="J3" s="527"/>
      <c r="K3" s="527"/>
      <c r="L3" s="527"/>
      <c r="M3" s="527"/>
      <c r="N3" s="527"/>
      <c r="O3" s="527"/>
      <c r="P3" s="527"/>
      <c r="Q3" s="527"/>
      <c r="R3" s="527"/>
    </row>
    <row r="4" spans="1:26" s="99" customFormat="1" ht="14.4" x14ac:dyDescent="0.25">
      <c r="A4" s="330" t="s">
        <v>292</v>
      </c>
      <c r="B4" s="331"/>
      <c r="C4" s="332" t="s">
        <v>100</v>
      </c>
      <c r="D4" s="333">
        <v>0</v>
      </c>
      <c r="E4" s="334">
        <v>1</v>
      </c>
      <c r="F4" s="334">
        <v>2</v>
      </c>
      <c r="G4" s="334">
        <v>3</v>
      </c>
      <c r="H4" s="334">
        <v>4</v>
      </c>
      <c r="I4" s="334">
        <v>5</v>
      </c>
      <c r="J4" s="334">
        <v>6</v>
      </c>
      <c r="K4" s="334">
        <v>7</v>
      </c>
      <c r="L4" s="334">
        <v>8</v>
      </c>
      <c r="M4" s="334">
        <v>9</v>
      </c>
      <c r="N4" s="334">
        <v>10</v>
      </c>
      <c r="O4" s="334">
        <v>11</v>
      </c>
      <c r="P4" s="334">
        <v>12</v>
      </c>
      <c r="Q4" s="334">
        <v>13</v>
      </c>
      <c r="R4" s="334">
        <v>14</v>
      </c>
    </row>
    <row r="5" spans="1:26" s="99" customFormat="1" ht="14.4" x14ac:dyDescent="0.25">
      <c r="A5" s="290" t="s">
        <v>293</v>
      </c>
      <c r="B5" s="335"/>
      <c r="C5" s="96">
        <f>SUM(E5:R5)</f>
        <v>0</v>
      </c>
      <c r="D5" s="82"/>
      <c r="E5" s="82">
        <f>'Proiectii financiare_V,Ch act'!D104-SUM('Proiectii financiare_V,Ch act'!D99:D100)</f>
        <v>0</v>
      </c>
      <c r="F5" s="82">
        <f>'Proiectii financiare_V,Ch act'!E104-SUM('Proiectii financiare_V,Ch act'!E99:E100)</f>
        <v>0</v>
      </c>
      <c r="G5" s="82">
        <f>'Proiectii financiare_V,Ch act'!F104-SUM('Proiectii financiare_V,Ch act'!F99:F100)</f>
        <v>0</v>
      </c>
      <c r="H5" s="82">
        <f>'Proiectii financiare_V,Ch act'!G104-SUM('Proiectii financiare_V,Ch act'!G99:G100)</f>
        <v>0</v>
      </c>
      <c r="I5" s="82">
        <f>'Proiectii financiare_V,Ch act'!H104-SUM('Proiectii financiare_V,Ch act'!H99:H100)</f>
        <v>0</v>
      </c>
      <c r="J5" s="82">
        <f>'Proiectii financiare_V,Ch act'!I104-SUM('Proiectii financiare_V,Ch act'!I99:I100)</f>
        <v>0</v>
      </c>
      <c r="K5" s="82">
        <f>'Proiectii financiare_V,Ch act'!J104-SUM('Proiectii financiare_V,Ch act'!J99:J100)</f>
        <v>0</v>
      </c>
      <c r="L5" s="82">
        <f>'Proiectii financiare_V,Ch act'!K104-SUM('Proiectii financiare_V,Ch act'!K99:K100)</f>
        <v>0</v>
      </c>
      <c r="M5" s="82">
        <f>'Proiectii financiare_V,Ch act'!L104-SUM('Proiectii financiare_V,Ch act'!L99:L100)</f>
        <v>0</v>
      </c>
      <c r="N5" s="82">
        <f>'Proiectii financiare_V,Ch act'!M104-SUM('Proiectii financiare_V,Ch act'!M99:M100)</f>
        <v>0</v>
      </c>
      <c r="O5" s="82">
        <f>'Proiectii financiare_V,Ch act'!N104-SUM('Proiectii financiare_V,Ch act'!N99:N100)</f>
        <v>0</v>
      </c>
      <c r="P5" s="82">
        <f>'Proiectii financiare_V,Ch act'!O104-SUM('Proiectii financiare_V,Ch act'!O99:O100)</f>
        <v>0</v>
      </c>
      <c r="Q5" s="82">
        <f>'Proiectii financiare_V,Ch act'!P104-SUM('Proiectii financiare_V,Ch act'!P99:P100)</f>
        <v>0</v>
      </c>
      <c r="R5" s="82">
        <f>'Proiectii financiare_V,Ch act'!Q104-SUM('Proiectii financiare_V,Ch act'!Q99:Q100)</f>
        <v>0</v>
      </c>
    </row>
    <row r="6" spans="1:26" s="99" customFormat="1" ht="14.4" x14ac:dyDescent="0.25">
      <c r="A6" s="336" t="s">
        <v>294</v>
      </c>
      <c r="B6" s="337"/>
      <c r="C6" s="168">
        <f>SUM(E6:R6)</f>
        <v>0</v>
      </c>
      <c r="D6" s="92"/>
      <c r="E6" s="92">
        <f>'Proiectii financiare_V,Ch act'!D141</f>
        <v>0</v>
      </c>
      <c r="F6" s="92">
        <f>'Proiectii financiare_V,Ch act'!E141</f>
        <v>0</v>
      </c>
      <c r="G6" s="92">
        <f>'Proiectii financiare_V,Ch act'!F141</f>
        <v>0</v>
      </c>
      <c r="H6" s="92">
        <f>'Proiectii financiare_V,Ch act'!G141</f>
        <v>0</v>
      </c>
      <c r="I6" s="92">
        <f>'Proiectii financiare_V,Ch act'!H141</f>
        <v>0</v>
      </c>
      <c r="J6" s="92">
        <f>'Proiectii financiare_V,Ch act'!I141</f>
        <v>0</v>
      </c>
      <c r="K6" s="92">
        <f>'Proiectii financiare_V,Ch act'!J141</f>
        <v>0</v>
      </c>
      <c r="L6" s="92">
        <f>'Proiectii financiare_V,Ch act'!K141</f>
        <v>0</v>
      </c>
      <c r="M6" s="92">
        <f>'Proiectii financiare_V,Ch act'!L141</f>
        <v>0</v>
      </c>
      <c r="N6" s="92">
        <f>'Proiectii financiare_V,Ch act'!M141</f>
        <v>0</v>
      </c>
      <c r="O6" s="92">
        <f>'Proiectii financiare_V,Ch act'!N141</f>
        <v>0</v>
      </c>
      <c r="P6" s="92">
        <f>'Proiectii financiare_V,Ch act'!O141</f>
        <v>0</v>
      </c>
      <c r="Q6" s="92">
        <f>'Proiectii financiare_V,Ch act'!P141</f>
        <v>0</v>
      </c>
      <c r="R6" s="92">
        <f>'Proiectii financiare_V,Ch act'!Q141</f>
        <v>0</v>
      </c>
    </row>
    <row r="7" spans="1:26" s="172" customFormat="1" ht="26.4" x14ac:dyDescent="0.25">
      <c r="A7" s="338" t="s">
        <v>295</v>
      </c>
      <c r="B7" s="339"/>
      <c r="C7" s="111">
        <f>C5-C6</f>
        <v>0</v>
      </c>
      <c r="D7" s="115"/>
      <c r="E7" s="115">
        <f>E5-E6</f>
        <v>0</v>
      </c>
      <c r="F7" s="115">
        <f t="shared" ref="F7:R7" si="0">F5-F6</f>
        <v>0</v>
      </c>
      <c r="G7" s="115">
        <f t="shared" si="0"/>
        <v>0</v>
      </c>
      <c r="H7" s="115">
        <f t="shared" si="0"/>
        <v>0</v>
      </c>
      <c r="I7" s="115">
        <f t="shared" si="0"/>
        <v>0</v>
      </c>
      <c r="J7" s="115">
        <f t="shared" si="0"/>
        <v>0</v>
      </c>
      <c r="K7" s="115">
        <f t="shared" si="0"/>
        <v>0</v>
      </c>
      <c r="L7" s="115">
        <f t="shared" si="0"/>
        <v>0</v>
      </c>
      <c r="M7" s="115">
        <f t="shared" si="0"/>
        <v>0</v>
      </c>
      <c r="N7" s="115">
        <f t="shared" si="0"/>
        <v>0</v>
      </c>
      <c r="O7" s="115">
        <f t="shared" si="0"/>
        <v>0</v>
      </c>
      <c r="P7" s="115">
        <f t="shared" si="0"/>
        <v>0</v>
      </c>
      <c r="Q7" s="115">
        <f t="shared" si="0"/>
        <v>0</v>
      </c>
      <c r="R7" s="115">
        <f t="shared" si="0"/>
        <v>0</v>
      </c>
    </row>
    <row r="8" spans="1:26" s="99" customFormat="1" ht="14.4" x14ac:dyDescent="0.25">
      <c r="A8" s="340" t="s">
        <v>244</v>
      </c>
      <c r="B8" s="331"/>
      <c r="C8" s="150">
        <f>SUM(E8:R8)</f>
        <v>0</v>
      </c>
      <c r="D8" s="341"/>
      <c r="E8" s="341">
        <f>Investitie!F67</f>
        <v>0</v>
      </c>
      <c r="F8" s="341">
        <f>Investitie!G67</f>
        <v>0</v>
      </c>
      <c r="G8" s="341">
        <f>Investitie!H67</f>
        <v>0</v>
      </c>
      <c r="H8" s="341">
        <f>Investitie!I67</f>
        <v>0</v>
      </c>
      <c r="I8" s="341"/>
      <c r="J8" s="341"/>
      <c r="K8" s="341"/>
      <c r="L8" s="341"/>
      <c r="M8" s="341"/>
      <c r="N8" s="341"/>
      <c r="O8" s="341"/>
      <c r="P8" s="341"/>
      <c r="Q8" s="341"/>
      <c r="R8" s="341"/>
    </row>
    <row r="9" spans="1:26" s="172" customFormat="1" ht="26.4" x14ac:dyDescent="0.25">
      <c r="A9" s="338" t="s">
        <v>296</v>
      </c>
      <c r="B9" s="339"/>
      <c r="C9" s="111">
        <f>-C8</f>
        <v>0</v>
      </c>
      <c r="D9" s="115"/>
      <c r="E9" s="115">
        <f>-E8</f>
        <v>0</v>
      </c>
      <c r="F9" s="115">
        <f t="shared" ref="F9:H9" si="1">-F8</f>
        <v>0</v>
      </c>
      <c r="G9" s="115">
        <f t="shared" si="1"/>
        <v>0</v>
      </c>
      <c r="H9" s="115">
        <f t="shared" si="1"/>
        <v>0</v>
      </c>
      <c r="I9" s="115"/>
      <c r="J9" s="115"/>
      <c r="K9" s="115"/>
      <c r="L9" s="115"/>
      <c r="M9" s="115"/>
      <c r="N9" s="115"/>
      <c r="O9" s="115"/>
      <c r="P9" s="115"/>
      <c r="Q9" s="115"/>
      <c r="R9" s="115"/>
    </row>
    <row r="10" spans="1:26" s="172" customFormat="1" ht="26.4" x14ac:dyDescent="0.25">
      <c r="A10" s="342" t="s">
        <v>297</v>
      </c>
      <c r="B10" s="343"/>
      <c r="C10" s="107">
        <f>C7+C9</f>
        <v>0</v>
      </c>
      <c r="D10" s="293"/>
      <c r="E10" s="293">
        <f>E7+E9</f>
        <v>0</v>
      </c>
      <c r="F10" s="293">
        <f t="shared" ref="F10:R10" si="2">F7+F9</f>
        <v>0</v>
      </c>
      <c r="G10" s="293">
        <f t="shared" si="2"/>
        <v>0</v>
      </c>
      <c r="H10" s="293">
        <f t="shared" si="2"/>
        <v>0</v>
      </c>
      <c r="I10" s="293">
        <f t="shared" si="2"/>
        <v>0</v>
      </c>
      <c r="J10" s="293">
        <f t="shared" si="2"/>
        <v>0</v>
      </c>
      <c r="K10" s="293">
        <f t="shared" si="2"/>
        <v>0</v>
      </c>
      <c r="L10" s="293">
        <f t="shared" si="2"/>
        <v>0</v>
      </c>
      <c r="M10" s="293">
        <f t="shared" si="2"/>
        <v>0</v>
      </c>
      <c r="N10" s="293">
        <f t="shared" si="2"/>
        <v>0</v>
      </c>
      <c r="O10" s="293">
        <f t="shared" si="2"/>
        <v>0</v>
      </c>
      <c r="P10" s="293">
        <f t="shared" si="2"/>
        <v>0</v>
      </c>
      <c r="Q10" s="293">
        <f t="shared" si="2"/>
        <v>0</v>
      </c>
      <c r="R10" s="293">
        <f t="shared" si="2"/>
        <v>0</v>
      </c>
    </row>
    <row r="11" spans="1:26" s="99" customFormat="1" ht="14.4" x14ac:dyDescent="0.25">
      <c r="A11" s="344" t="s">
        <v>298</v>
      </c>
      <c r="B11" s="335"/>
      <c r="C11" s="95" t="e">
        <f>SUM(E11:R11)</f>
        <v>#DIV/0!</v>
      </c>
      <c r="D11" s="82"/>
      <c r="E11" s="82" t="e">
        <f>Investitie!F83</f>
        <v>#DIV/0!</v>
      </c>
      <c r="F11" s="82" t="e">
        <f>Investitie!G83</f>
        <v>#DIV/0!</v>
      </c>
      <c r="G11" s="82" t="e">
        <f>Investitie!H83</f>
        <v>#DIV/0!</v>
      </c>
      <c r="H11" s="82" t="e">
        <f>Investitie!I83</f>
        <v>#DIV/0!</v>
      </c>
      <c r="I11" s="82"/>
      <c r="J11" s="82"/>
      <c r="K11" s="82"/>
      <c r="L11" s="82"/>
      <c r="M11" s="82"/>
      <c r="N11" s="82"/>
      <c r="O11" s="82"/>
      <c r="P11" s="82"/>
      <c r="Q11" s="82"/>
      <c r="R11" s="82"/>
    </row>
    <row r="12" spans="1:26" s="99" customFormat="1" ht="26.4" x14ac:dyDescent="0.25">
      <c r="A12" s="344" t="s">
        <v>299</v>
      </c>
      <c r="B12" s="335"/>
      <c r="C12" s="95">
        <f>SUM(E12:R12)</f>
        <v>0</v>
      </c>
      <c r="D12" s="82"/>
      <c r="E12" s="82">
        <f>SUM('Proiectii financiare_V,Ch act'!D99:D100)</f>
        <v>0</v>
      </c>
      <c r="F12" s="82">
        <f>SUM('Proiectii financiare_V,Ch act'!E99:E100)</f>
        <v>0</v>
      </c>
      <c r="G12" s="82">
        <f>SUM('Proiectii financiare_V,Ch act'!F99:F100)</f>
        <v>0</v>
      </c>
      <c r="H12" s="82">
        <f>SUM('Proiectii financiare_V,Ch act'!G99:G100)</f>
        <v>0</v>
      </c>
      <c r="I12" s="82">
        <f>SUM('Proiectii financiare_V,Ch act'!H99:H100)</f>
        <v>0</v>
      </c>
      <c r="J12" s="82">
        <f>SUM('Proiectii financiare_V,Ch act'!I99:I100)</f>
        <v>0</v>
      </c>
      <c r="K12" s="82">
        <f>SUM('Proiectii financiare_V,Ch act'!J99:J100)</f>
        <v>0</v>
      </c>
      <c r="L12" s="82">
        <f>SUM('Proiectii financiare_V,Ch act'!K99:K100)</f>
        <v>0</v>
      </c>
      <c r="M12" s="82">
        <f>SUM('Proiectii financiare_V,Ch act'!L99:L100)</f>
        <v>0</v>
      </c>
      <c r="N12" s="82">
        <f>SUM('Proiectii financiare_V,Ch act'!M99:M100)</f>
        <v>0</v>
      </c>
      <c r="O12" s="82">
        <f>SUM('Proiectii financiare_V,Ch act'!N99:N100)</f>
        <v>0</v>
      </c>
      <c r="P12" s="82">
        <f>SUM('Proiectii financiare_V,Ch act'!O99:O100)</f>
        <v>0</v>
      </c>
      <c r="Q12" s="82">
        <f>SUM('Proiectii financiare_V,Ch act'!P99:P100)</f>
        <v>0</v>
      </c>
      <c r="R12" s="82">
        <f>SUM('Proiectii financiare_V,Ch act'!Q99:Q100)</f>
        <v>0</v>
      </c>
    </row>
    <row r="13" spans="1:26" s="99" customFormat="1" ht="15" customHeight="1" x14ac:dyDescent="0.25">
      <c r="A13" s="290" t="s">
        <v>300</v>
      </c>
      <c r="B13" s="335"/>
      <c r="C13" s="95">
        <f>SUM(E13:R13)</f>
        <v>0</v>
      </c>
      <c r="D13" s="82"/>
      <c r="E13" s="82">
        <f>Investitie!F88</f>
        <v>0</v>
      </c>
      <c r="F13" s="82">
        <f>Investitie!G88</f>
        <v>0</v>
      </c>
      <c r="G13" s="82">
        <f>Investitie!H88</f>
        <v>0</v>
      </c>
      <c r="H13" s="82">
        <f>Investitie!I88</f>
        <v>0</v>
      </c>
      <c r="I13" s="82">
        <f>Investitie!J88</f>
        <v>0</v>
      </c>
      <c r="J13" s="82">
        <f>Investitie!K88</f>
        <v>0</v>
      </c>
      <c r="K13" s="82">
        <f>Investitie!L88</f>
        <v>0</v>
      </c>
      <c r="L13" s="82">
        <f>Investitie!M88</f>
        <v>0</v>
      </c>
      <c r="M13" s="82">
        <f>Investitie!N88</f>
        <v>0</v>
      </c>
      <c r="N13" s="82">
        <f>Investitie!O88</f>
        <v>0</v>
      </c>
      <c r="O13" s="82">
        <f>Investitie!P88</f>
        <v>0</v>
      </c>
      <c r="P13" s="82">
        <f>Investitie!Q88</f>
        <v>0</v>
      </c>
      <c r="Q13" s="82">
        <f>Investitie!R88</f>
        <v>0</v>
      </c>
      <c r="R13" s="82">
        <f>Investitie!S88</f>
        <v>0</v>
      </c>
    </row>
    <row r="14" spans="1:26" s="99" customFormat="1" ht="15" customHeight="1" x14ac:dyDescent="0.25">
      <c r="A14" s="344" t="s">
        <v>301</v>
      </c>
      <c r="B14" s="335"/>
      <c r="C14" s="95">
        <f>SUM(E14:R14)</f>
        <v>0</v>
      </c>
      <c r="D14" s="82"/>
      <c r="E14" s="82">
        <f>'Proiectii financiare_V,Ch act'!D142</f>
        <v>0</v>
      </c>
      <c r="F14" s="82">
        <f>'Proiectii financiare_V,Ch act'!E142</f>
        <v>0</v>
      </c>
      <c r="G14" s="82">
        <f>'Proiectii financiare_V,Ch act'!F142</f>
        <v>0</v>
      </c>
      <c r="H14" s="82">
        <f>'Proiectii financiare_V,Ch act'!G142</f>
        <v>0</v>
      </c>
      <c r="I14" s="82">
        <f>'Proiectii financiare_V,Ch act'!H142</f>
        <v>0</v>
      </c>
      <c r="J14" s="82">
        <f>'Proiectii financiare_V,Ch act'!I142</f>
        <v>0</v>
      </c>
      <c r="K14" s="82">
        <f>'Proiectii financiare_V,Ch act'!J142</f>
        <v>0</v>
      </c>
      <c r="L14" s="82">
        <f>'Proiectii financiare_V,Ch act'!K142</f>
        <v>0</v>
      </c>
      <c r="M14" s="82">
        <f>'Proiectii financiare_V,Ch act'!L142</f>
        <v>0</v>
      </c>
      <c r="N14" s="82">
        <f>'Proiectii financiare_V,Ch act'!M142</f>
        <v>0</v>
      </c>
      <c r="O14" s="82">
        <f>'Proiectii financiare_V,Ch act'!N142</f>
        <v>0</v>
      </c>
      <c r="P14" s="82">
        <f>'Proiectii financiare_V,Ch act'!O142</f>
        <v>0</v>
      </c>
      <c r="Q14" s="82">
        <f>'Proiectii financiare_V,Ch act'!P142</f>
        <v>0</v>
      </c>
      <c r="R14" s="82">
        <f>'Proiectii financiare_V,Ch act'!Q142</f>
        <v>0</v>
      </c>
    </row>
    <row r="15" spans="1:26" s="172" customFormat="1" ht="26.4" x14ac:dyDescent="0.25">
      <c r="A15" s="342" t="s">
        <v>302</v>
      </c>
      <c r="B15" s="343"/>
      <c r="C15" s="107" t="e">
        <f>C11-C13-C14</f>
        <v>#DIV/0!</v>
      </c>
      <c r="D15" s="293">
        <f>D11+D12-D13-D14</f>
        <v>0</v>
      </c>
      <c r="E15" s="293" t="e">
        <f>E11+E12-E13-E14</f>
        <v>#DIV/0!</v>
      </c>
      <c r="F15" s="293" t="e">
        <f t="shared" ref="F15:R15" si="3">F11+F12-F13-F14</f>
        <v>#DIV/0!</v>
      </c>
      <c r="G15" s="293" t="e">
        <f t="shared" si="3"/>
        <v>#DIV/0!</v>
      </c>
      <c r="H15" s="293" t="e">
        <f t="shared" si="3"/>
        <v>#DIV/0!</v>
      </c>
      <c r="I15" s="293">
        <f t="shared" si="3"/>
        <v>0</v>
      </c>
      <c r="J15" s="293">
        <f t="shared" si="3"/>
        <v>0</v>
      </c>
      <c r="K15" s="293">
        <f t="shared" si="3"/>
        <v>0</v>
      </c>
      <c r="L15" s="293">
        <f t="shared" si="3"/>
        <v>0</v>
      </c>
      <c r="M15" s="293">
        <f t="shared" si="3"/>
        <v>0</v>
      </c>
      <c r="N15" s="293">
        <f t="shared" si="3"/>
        <v>0</v>
      </c>
      <c r="O15" s="293">
        <f t="shared" si="3"/>
        <v>0</v>
      </c>
      <c r="P15" s="293">
        <f t="shared" si="3"/>
        <v>0</v>
      </c>
      <c r="Q15" s="293">
        <f t="shared" si="3"/>
        <v>0</v>
      </c>
      <c r="R15" s="293">
        <f t="shared" si="3"/>
        <v>0</v>
      </c>
    </row>
    <row r="16" spans="1:26" s="347" customFormat="1" ht="16.2" x14ac:dyDescent="0.3">
      <c r="A16" s="345" t="s">
        <v>303</v>
      </c>
      <c r="B16" s="346"/>
      <c r="C16" s="219" t="e">
        <f t="shared" ref="C16:R16" si="4">C7+C15+C9</f>
        <v>#DIV/0!</v>
      </c>
      <c r="D16" s="299">
        <f t="shared" si="4"/>
        <v>0</v>
      </c>
      <c r="E16" s="299" t="e">
        <f>E7+E15+E9</f>
        <v>#DIV/0!</v>
      </c>
      <c r="F16" s="299" t="e">
        <f t="shared" si="4"/>
        <v>#DIV/0!</v>
      </c>
      <c r="G16" s="299" t="e">
        <f t="shared" si="4"/>
        <v>#DIV/0!</v>
      </c>
      <c r="H16" s="299" t="e">
        <f t="shared" si="4"/>
        <v>#DIV/0!</v>
      </c>
      <c r="I16" s="299">
        <f t="shared" si="4"/>
        <v>0</v>
      </c>
      <c r="J16" s="299">
        <f t="shared" si="4"/>
        <v>0</v>
      </c>
      <c r="K16" s="299">
        <f t="shared" si="4"/>
        <v>0</v>
      </c>
      <c r="L16" s="299">
        <f t="shared" si="4"/>
        <v>0</v>
      </c>
      <c r="M16" s="299">
        <f t="shared" si="4"/>
        <v>0</v>
      </c>
      <c r="N16" s="299">
        <f t="shared" si="4"/>
        <v>0</v>
      </c>
      <c r="O16" s="299">
        <f t="shared" si="4"/>
        <v>0</v>
      </c>
      <c r="P16" s="299">
        <f t="shared" si="4"/>
        <v>0</v>
      </c>
      <c r="Q16" s="299">
        <f t="shared" si="4"/>
        <v>0</v>
      </c>
      <c r="R16" s="299">
        <f t="shared" si="4"/>
        <v>0</v>
      </c>
    </row>
    <row r="17" spans="1:26" s="347" customFormat="1" ht="16.2" x14ac:dyDescent="0.3">
      <c r="A17" s="345" t="s">
        <v>304</v>
      </c>
      <c r="B17" s="346"/>
      <c r="C17" s="219"/>
      <c r="D17" s="299">
        <f>D16</f>
        <v>0</v>
      </c>
      <c r="E17" s="299" t="e">
        <f>E16</f>
        <v>#DIV/0!</v>
      </c>
      <c r="F17" s="299" t="e">
        <f t="shared" ref="F17:R17" si="5">E17+F16</f>
        <v>#DIV/0!</v>
      </c>
      <c r="G17" s="299" t="e">
        <f t="shared" si="5"/>
        <v>#DIV/0!</v>
      </c>
      <c r="H17" s="299" t="e">
        <f t="shared" si="5"/>
        <v>#DIV/0!</v>
      </c>
      <c r="I17" s="299" t="e">
        <f t="shared" si="5"/>
        <v>#DIV/0!</v>
      </c>
      <c r="J17" s="299" t="e">
        <f t="shared" si="5"/>
        <v>#DIV/0!</v>
      </c>
      <c r="K17" s="299" t="e">
        <f t="shared" si="5"/>
        <v>#DIV/0!</v>
      </c>
      <c r="L17" s="299" t="e">
        <f t="shared" si="5"/>
        <v>#DIV/0!</v>
      </c>
      <c r="M17" s="299" t="e">
        <f t="shared" si="5"/>
        <v>#DIV/0!</v>
      </c>
      <c r="N17" s="299" t="e">
        <f t="shared" si="5"/>
        <v>#DIV/0!</v>
      </c>
      <c r="O17" s="299" t="e">
        <f t="shared" si="5"/>
        <v>#DIV/0!</v>
      </c>
      <c r="P17" s="299" t="e">
        <f t="shared" si="5"/>
        <v>#DIV/0!</v>
      </c>
      <c r="Q17" s="299" t="e">
        <f t="shared" si="5"/>
        <v>#DIV/0!</v>
      </c>
      <c r="R17" s="299" t="e">
        <f t="shared" si="5"/>
        <v>#DIV/0!</v>
      </c>
    </row>
    <row r="18" spans="1:26" s="99" customFormat="1" ht="14.4" x14ac:dyDescent="0.25">
      <c r="A18" s="175"/>
      <c r="B18" s="335"/>
      <c r="C18" s="348"/>
      <c r="D18" s="348"/>
      <c r="E18" s="349"/>
      <c r="F18" s="349"/>
      <c r="G18" s="349"/>
      <c r="H18" s="349"/>
      <c r="I18" s="349"/>
      <c r="J18" s="349"/>
      <c r="K18" s="349"/>
      <c r="L18" s="349"/>
    </row>
    <row r="19" spans="1:26" s="99" customFormat="1" ht="16.2" x14ac:dyDescent="0.3">
      <c r="A19" s="350" t="s">
        <v>305</v>
      </c>
      <c r="B19" s="351"/>
      <c r="C19" s="352"/>
      <c r="D19" s="352"/>
      <c r="E19" s="352" t="e">
        <f>IF(AND(E17&gt;=0,F17&gt;=0,G17&gt;=0,H17&gt;=0,I17&gt;=0,J17&gt;=0,K17&gt;=0,L17&gt;=0,M17&gt;=0,N17&gt;=0,O17&gt;=0,P17&gt;=0,Q17&gt;=0,R17&gt;=0),"DA","NU")</f>
        <v>#DIV/0!</v>
      </c>
      <c r="F19" s="349"/>
      <c r="G19" s="349"/>
      <c r="H19" s="349"/>
      <c r="I19" s="349"/>
      <c r="J19" s="349"/>
      <c r="K19" s="349"/>
      <c r="L19" s="349"/>
    </row>
    <row r="20" spans="1:26" ht="16.5" customHeight="1" x14ac:dyDescent="0.35">
      <c r="A20" s="175"/>
      <c r="B20" s="82"/>
      <c r="C20" s="133"/>
      <c r="D20" s="133"/>
      <c r="E20" s="82"/>
      <c r="F20" s="82"/>
      <c r="G20" s="82"/>
      <c r="H20" s="82"/>
      <c r="I20" s="82"/>
      <c r="J20" s="82"/>
      <c r="K20" s="82"/>
      <c r="L20" s="82"/>
      <c r="Z20" s="326"/>
    </row>
    <row r="21" spans="1:26" ht="16.5" customHeight="1" x14ac:dyDescent="0.35">
      <c r="B21" s="82"/>
      <c r="C21" s="133"/>
      <c r="D21" s="133"/>
      <c r="E21" s="82"/>
      <c r="F21" s="82"/>
      <c r="G21" s="82"/>
      <c r="H21" s="82"/>
      <c r="I21" s="82"/>
      <c r="J21" s="82"/>
      <c r="K21" s="82"/>
      <c r="L21" s="82"/>
      <c r="Z21" s="326"/>
    </row>
  </sheetData>
  <mergeCells count="2">
    <mergeCell ref="A2:L2"/>
    <mergeCell ref="E3:R3"/>
  </mergeCells>
  <conditionalFormatting sqref="E19">
    <cfRule type="containsText" dxfId="2" priority="3" operator="containsText" text="NU">
      <formula>NOT(ISERROR(SEARCH("NU",E19)))</formula>
    </cfRule>
  </conditionalFormatting>
  <conditionalFormatting sqref="E17:R17">
    <cfRule type="cellIs" dxfId="1" priority="2" operator="lessThan">
      <formula>0</formula>
    </cfRule>
  </conditionalFormatting>
  <conditionalFormatting sqref="D17">
    <cfRule type="cellIs" dxfId="0" priority="1" operator="less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F804D-DBF5-467E-8289-27634BD6AF9A}">
  <dimension ref="A2:R29"/>
  <sheetViews>
    <sheetView topLeftCell="A20" workbookViewId="0">
      <selection activeCell="N22" sqref="N22"/>
    </sheetView>
  </sheetViews>
  <sheetFormatPr defaultRowHeight="14.4" x14ac:dyDescent="0.3"/>
  <cols>
    <col min="1" max="1" width="37.44140625" customWidth="1"/>
  </cols>
  <sheetData>
    <row r="2" spans="1:18" x14ac:dyDescent="0.3">
      <c r="A2" s="282"/>
      <c r="C2" s="283"/>
      <c r="D2" s="283"/>
    </row>
    <row r="3" spans="1:18" ht="35.25" customHeight="1" x14ac:dyDescent="0.3">
      <c r="A3" s="231" t="s">
        <v>207</v>
      </c>
      <c r="B3" s="83"/>
      <c r="C3" s="83"/>
      <c r="D3" s="83"/>
      <c r="E3" s="83"/>
      <c r="F3" s="83"/>
      <c r="G3" s="83"/>
      <c r="H3" s="254"/>
      <c r="I3" s="187"/>
      <c r="J3" s="254"/>
      <c r="K3" s="254"/>
      <c r="L3" s="254"/>
      <c r="M3" s="254"/>
      <c r="N3" s="83"/>
      <c r="O3" s="83"/>
      <c r="P3" s="83"/>
      <c r="Q3" s="83"/>
      <c r="R3" s="151"/>
    </row>
    <row r="4" spans="1:18" ht="15.6" x14ac:dyDescent="0.3">
      <c r="A4" s="224"/>
      <c r="B4" s="83"/>
      <c r="C4" s="83"/>
      <c r="D4" s="83"/>
      <c r="E4" s="83"/>
      <c r="F4" s="83"/>
      <c r="G4" s="83"/>
      <c r="H4" s="255"/>
      <c r="I4" s="239"/>
      <c r="J4" s="255"/>
      <c r="K4" s="255"/>
      <c r="L4" s="255"/>
      <c r="M4" s="255"/>
      <c r="N4" s="83"/>
      <c r="O4" s="83"/>
      <c r="P4" s="83"/>
      <c r="Q4" s="83"/>
      <c r="R4" s="151"/>
    </row>
    <row r="5" spans="1:18" ht="15.6" x14ac:dyDescent="0.3">
      <c r="A5" s="452" t="s">
        <v>208</v>
      </c>
      <c r="B5" s="452"/>
      <c r="C5" s="452"/>
      <c r="D5" s="452"/>
      <c r="E5" s="452"/>
      <c r="F5" s="452"/>
      <c r="G5" s="83"/>
      <c r="H5" s="255"/>
      <c r="I5" s="239"/>
      <c r="J5" s="255"/>
      <c r="K5" s="255"/>
      <c r="L5" s="255"/>
      <c r="M5" s="255"/>
      <c r="N5" s="83"/>
      <c r="O5" s="83"/>
      <c r="P5" s="83"/>
      <c r="Q5" s="83"/>
      <c r="R5" s="151"/>
    </row>
    <row r="6" spans="1:18" ht="15.6" x14ac:dyDescent="0.3">
      <c r="A6" s="452" t="s">
        <v>209</v>
      </c>
      <c r="B6" s="452"/>
      <c r="C6" s="452"/>
      <c r="D6" s="452"/>
      <c r="E6" s="452"/>
      <c r="F6" s="452"/>
      <c r="G6" s="83"/>
      <c r="H6" s="254"/>
      <c r="I6" s="187"/>
      <c r="J6" s="254"/>
      <c r="K6" s="254"/>
      <c r="L6" s="254"/>
      <c r="M6" s="254"/>
      <c r="N6" s="83"/>
      <c r="O6" s="83"/>
      <c r="P6" s="83"/>
      <c r="Q6" s="83"/>
      <c r="R6" s="151"/>
    </row>
    <row r="7" spans="1:18" ht="21.75" customHeight="1" x14ac:dyDescent="0.3">
      <c r="A7" s="452" t="s">
        <v>210</v>
      </c>
      <c r="B7" s="528"/>
      <c r="C7" s="528"/>
      <c r="D7" s="528"/>
      <c r="E7" s="528"/>
      <c r="F7" s="256"/>
      <c r="G7" s="83"/>
      <c r="H7" s="254"/>
      <c r="I7" s="187"/>
      <c r="J7" s="254"/>
      <c r="K7" s="254"/>
      <c r="L7" s="254"/>
      <c r="M7" s="254"/>
      <c r="N7" s="83"/>
      <c r="O7" s="83"/>
      <c r="P7" s="83"/>
      <c r="Q7" s="83"/>
      <c r="R7" s="151"/>
    </row>
    <row r="8" spans="1:18" ht="59.25" customHeight="1" x14ac:dyDescent="0.3">
      <c r="A8" s="452" t="s">
        <v>211</v>
      </c>
      <c r="B8" s="528"/>
      <c r="C8" s="528"/>
      <c r="D8" s="528"/>
      <c r="E8" s="528"/>
      <c r="F8" s="256"/>
      <c r="G8" s="83"/>
      <c r="H8" s="255"/>
      <c r="I8" s="239"/>
      <c r="J8" s="255"/>
      <c r="K8" s="255"/>
      <c r="L8" s="255"/>
      <c r="M8" s="255"/>
      <c r="N8" s="83"/>
      <c r="O8" s="83"/>
      <c r="P8" s="83"/>
      <c r="Q8" s="83"/>
      <c r="R8" s="151"/>
    </row>
    <row r="9" spans="1:18" ht="33" customHeight="1" x14ac:dyDescent="0.3">
      <c r="A9" s="540" t="s">
        <v>212</v>
      </c>
      <c r="B9" s="528"/>
      <c r="C9" s="528"/>
      <c r="D9" s="528"/>
      <c r="E9" s="528"/>
      <c r="F9" s="256"/>
      <c r="G9" s="83"/>
      <c r="H9" s="255"/>
      <c r="I9" s="239"/>
      <c r="J9" s="255"/>
      <c r="K9" s="255"/>
      <c r="L9" s="255"/>
      <c r="M9" s="255"/>
      <c r="N9" s="83"/>
      <c r="O9" s="83"/>
      <c r="P9" s="83"/>
      <c r="Q9" s="83"/>
      <c r="R9" s="151"/>
    </row>
    <row r="10" spans="1:18" ht="53.25" customHeight="1" x14ac:dyDescent="0.3">
      <c r="A10" s="540" t="s">
        <v>213</v>
      </c>
      <c r="B10" s="528"/>
      <c r="C10" s="528"/>
      <c r="D10" s="528"/>
      <c r="E10" s="528"/>
      <c r="F10" s="256"/>
      <c r="G10" s="83"/>
      <c r="H10" s="255"/>
      <c r="I10" s="239"/>
      <c r="J10" s="255"/>
      <c r="K10" s="255"/>
      <c r="L10" s="255"/>
      <c r="M10" s="255"/>
      <c r="N10" s="83"/>
      <c r="O10" s="83"/>
      <c r="P10" s="83"/>
      <c r="Q10" s="83"/>
      <c r="R10" s="151"/>
    </row>
    <row r="11" spans="1:18" ht="15.6" x14ac:dyDescent="0.3">
      <c r="A11" s="452" t="s">
        <v>214</v>
      </c>
      <c r="B11" s="528"/>
      <c r="C11" s="528"/>
      <c r="D11" s="528"/>
      <c r="E11" s="528"/>
      <c r="F11" s="256"/>
      <c r="G11" s="83"/>
      <c r="H11" s="255"/>
      <c r="I11" s="239"/>
      <c r="J11" s="255"/>
      <c r="K11" s="255"/>
      <c r="L11" s="255"/>
      <c r="M11" s="255"/>
      <c r="N11" s="83"/>
      <c r="O11" s="83"/>
      <c r="P11" s="83"/>
      <c r="Q11" s="83"/>
      <c r="R11" s="151"/>
    </row>
    <row r="12" spans="1:18" ht="33.75" customHeight="1" x14ac:dyDescent="0.3">
      <c r="A12" s="541" t="s">
        <v>215</v>
      </c>
      <c r="B12" s="532"/>
      <c r="C12" s="532"/>
      <c r="D12" s="532"/>
      <c r="E12" s="532"/>
      <c r="F12" s="256"/>
      <c r="G12" s="83"/>
      <c r="H12" s="254"/>
      <c r="I12" s="187"/>
      <c r="J12" s="254"/>
      <c r="K12" s="254"/>
      <c r="L12" s="254"/>
      <c r="M12" s="254"/>
      <c r="N12" s="83"/>
      <c r="O12" s="83"/>
      <c r="P12" s="83"/>
      <c r="Q12" s="83"/>
      <c r="R12" s="151"/>
    </row>
    <row r="13" spans="1:18" ht="33.75" customHeight="1" x14ac:dyDescent="0.3">
      <c r="A13" s="541" t="s">
        <v>216</v>
      </c>
      <c r="B13" s="532"/>
      <c r="C13" s="532"/>
      <c r="D13" s="532"/>
      <c r="E13" s="532"/>
      <c r="F13" s="256"/>
      <c r="G13" s="83"/>
      <c r="H13" s="255"/>
      <c r="I13" s="187"/>
      <c r="J13" s="255"/>
      <c r="K13" s="255"/>
      <c r="L13" s="255"/>
      <c r="M13" s="255"/>
      <c r="N13" s="83"/>
      <c r="O13" s="83"/>
      <c r="P13" s="83"/>
      <c r="Q13" s="83"/>
      <c r="R13" s="151"/>
    </row>
    <row r="14" spans="1:18" ht="74.25" customHeight="1" x14ac:dyDescent="0.3">
      <c r="A14" s="452" t="s">
        <v>217</v>
      </c>
      <c r="B14" s="528"/>
      <c r="C14" s="528"/>
      <c r="D14" s="528"/>
      <c r="E14" s="528"/>
      <c r="F14" s="256"/>
      <c r="G14" s="83"/>
      <c r="H14" s="83"/>
      <c r="I14" s="189"/>
      <c r="J14" s="257"/>
      <c r="K14" s="257"/>
      <c r="L14" s="258"/>
      <c r="M14" s="258"/>
      <c r="N14" s="83"/>
      <c r="O14" s="83"/>
      <c r="P14" s="83"/>
      <c r="Q14" s="83"/>
      <c r="R14" s="151"/>
    </row>
    <row r="15" spans="1:18" ht="72" customHeight="1" x14ac:dyDescent="0.3">
      <c r="A15" s="540" t="s">
        <v>218</v>
      </c>
      <c r="B15" s="528"/>
      <c r="C15" s="528"/>
      <c r="D15" s="528"/>
      <c r="E15" s="528"/>
      <c r="F15" s="83"/>
      <c r="G15" s="83"/>
      <c r="H15" s="255"/>
      <c r="I15" s="189"/>
      <c r="J15" s="257"/>
      <c r="K15" s="257"/>
      <c r="L15" s="258"/>
      <c r="M15" s="258"/>
      <c r="N15" s="83"/>
      <c r="O15" s="83"/>
      <c r="P15" s="83"/>
      <c r="Q15" s="83"/>
      <c r="R15" s="151"/>
    </row>
    <row r="16" spans="1:18" ht="51" customHeight="1" x14ac:dyDescent="0.3">
      <c r="A16" s="531" t="s">
        <v>219</v>
      </c>
      <c r="B16" s="532"/>
      <c r="C16" s="532"/>
      <c r="D16" s="532"/>
      <c r="E16" s="532"/>
      <c r="F16" s="259" t="s">
        <v>220</v>
      </c>
      <c r="G16" s="533" t="s">
        <v>221</v>
      </c>
      <c r="H16" s="534"/>
      <c r="I16" s="534"/>
      <c r="J16" s="534"/>
      <c r="K16" s="534"/>
      <c r="L16" s="83"/>
      <c r="M16" s="83"/>
      <c r="N16" s="83"/>
      <c r="O16" s="83"/>
      <c r="P16" s="83"/>
      <c r="Q16" s="83"/>
      <c r="R16" s="151"/>
    </row>
    <row r="17" spans="1:18" ht="47.25" customHeight="1" x14ac:dyDescent="0.3">
      <c r="A17" s="260" t="s">
        <v>222</v>
      </c>
      <c r="B17" s="83"/>
      <c r="C17" s="83"/>
      <c r="D17" s="83"/>
      <c r="E17" s="83"/>
      <c r="F17" s="83"/>
      <c r="G17" s="530" t="s">
        <v>222</v>
      </c>
      <c r="H17" s="530"/>
      <c r="I17" s="530"/>
      <c r="J17" s="83"/>
      <c r="K17" s="83"/>
      <c r="L17" s="254"/>
      <c r="M17" s="254"/>
      <c r="N17" s="83"/>
      <c r="O17" s="83"/>
      <c r="P17" s="83"/>
      <c r="Q17" s="83"/>
      <c r="R17" s="151"/>
    </row>
    <row r="18" spans="1:18" ht="35.25" customHeight="1" x14ac:dyDescent="0.3">
      <c r="A18" s="535" t="s">
        <v>223</v>
      </c>
      <c r="B18" s="452"/>
      <c r="C18" s="452"/>
      <c r="D18" s="452"/>
      <c r="E18" s="452"/>
      <c r="F18" s="83"/>
      <c r="G18" s="539" t="s">
        <v>224</v>
      </c>
      <c r="H18" s="530"/>
      <c r="I18" s="530"/>
      <c r="J18" s="530"/>
      <c r="K18" s="530"/>
      <c r="L18" s="254"/>
      <c r="M18" s="254"/>
      <c r="N18" s="83"/>
      <c r="O18" s="83"/>
      <c r="P18" s="83"/>
      <c r="Q18" s="83"/>
      <c r="R18" s="151"/>
    </row>
    <row r="19" spans="1:18" ht="57.75" customHeight="1" x14ac:dyDescent="0.3">
      <c r="A19" s="535" t="s">
        <v>225</v>
      </c>
      <c r="B19" s="528"/>
      <c r="C19" s="528"/>
      <c r="D19" s="528"/>
      <c r="E19" s="528"/>
      <c r="F19" s="83"/>
      <c r="G19" s="530" t="s">
        <v>226</v>
      </c>
      <c r="H19" s="538"/>
      <c r="I19" s="538"/>
      <c r="J19" s="538"/>
      <c r="K19" s="538"/>
      <c r="L19" s="254"/>
      <c r="M19" s="254"/>
      <c r="N19" s="83"/>
      <c r="O19" s="83"/>
      <c r="P19" s="83"/>
      <c r="Q19" s="83"/>
      <c r="R19" s="151"/>
    </row>
    <row r="20" spans="1:18" ht="97.2" customHeight="1" x14ac:dyDescent="0.3">
      <c r="A20" s="452" t="s">
        <v>227</v>
      </c>
      <c r="B20" s="528"/>
      <c r="C20" s="528"/>
      <c r="D20" s="528"/>
      <c r="E20" s="528"/>
      <c r="F20" s="83"/>
      <c r="G20" s="83"/>
      <c r="H20" s="254"/>
      <c r="I20" s="187"/>
      <c r="J20" s="254"/>
      <c r="K20" s="254"/>
      <c r="L20" s="254"/>
      <c r="M20" s="254"/>
      <c r="N20" s="83"/>
      <c r="O20" s="83"/>
      <c r="P20" s="83"/>
      <c r="Q20" s="83"/>
      <c r="R20" s="151"/>
    </row>
    <row r="21" spans="1:18" ht="16.2" thickBot="1" x14ac:dyDescent="0.35">
      <c r="A21" s="224"/>
      <c r="B21" s="83"/>
      <c r="C21" s="83"/>
      <c r="D21" s="83"/>
      <c r="E21" s="83"/>
      <c r="F21" s="83"/>
      <c r="G21" s="83"/>
      <c r="H21" s="254"/>
      <c r="I21" s="187"/>
      <c r="J21" s="254"/>
      <c r="K21" s="254"/>
      <c r="L21" s="254"/>
      <c r="M21" s="254"/>
      <c r="N21" s="83"/>
      <c r="O21" s="83"/>
      <c r="P21" s="83"/>
      <c r="Q21" s="83"/>
      <c r="R21" s="151"/>
    </row>
    <row r="22" spans="1:18" ht="33.6" x14ac:dyDescent="0.3">
      <c r="A22" s="261" t="s">
        <v>228</v>
      </c>
      <c r="B22" s="262"/>
      <c r="C22" s="263" t="s">
        <v>229</v>
      </c>
      <c r="D22" s="83"/>
      <c r="E22" s="259" t="s">
        <v>220</v>
      </c>
      <c r="F22" s="83"/>
      <c r="G22" s="536" t="s">
        <v>230</v>
      </c>
      <c r="H22" s="537"/>
      <c r="I22" s="537"/>
      <c r="J22" s="264"/>
      <c r="K22" s="265" t="s">
        <v>229</v>
      </c>
      <c r="L22" s="189"/>
      <c r="M22" s="254"/>
      <c r="N22" s="83"/>
      <c r="O22" s="83"/>
      <c r="P22" s="83"/>
      <c r="Q22" s="83"/>
      <c r="R22" s="151"/>
    </row>
    <row r="23" spans="1:18" ht="31.5" customHeight="1" x14ac:dyDescent="0.3">
      <c r="A23" s="266" t="s">
        <v>231</v>
      </c>
      <c r="B23" s="267">
        <f>'Rentabilitate investitie'!B4</f>
        <v>0.04</v>
      </c>
      <c r="C23" s="83"/>
      <c r="D23" s="83"/>
      <c r="E23" s="83"/>
      <c r="F23" s="83"/>
      <c r="G23" s="529" t="s">
        <v>232</v>
      </c>
      <c r="H23" s="530"/>
      <c r="I23" s="530"/>
      <c r="J23" s="268"/>
      <c r="K23" s="265" t="s">
        <v>229</v>
      </c>
      <c r="L23" s="189"/>
      <c r="M23" s="254"/>
      <c r="N23" s="83"/>
      <c r="O23" s="83"/>
      <c r="P23" s="83"/>
      <c r="Q23" s="83"/>
      <c r="R23" s="151"/>
    </row>
    <row r="24" spans="1:18" ht="15.6" x14ac:dyDescent="0.3">
      <c r="A24" s="266" t="s">
        <v>233</v>
      </c>
      <c r="B24" s="269"/>
      <c r="C24" s="263" t="s">
        <v>229</v>
      </c>
      <c r="D24" s="83"/>
      <c r="E24" s="83"/>
      <c r="F24" s="83"/>
      <c r="G24" s="270"/>
      <c r="H24" s="254"/>
      <c r="I24" s="187"/>
      <c r="J24" s="271"/>
      <c r="K24" s="254"/>
      <c r="L24" s="254"/>
      <c r="M24" s="254"/>
      <c r="N24" s="83"/>
      <c r="O24" s="83"/>
      <c r="P24" s="83"/>
      <c r="Q24" s="83"/>
      <c r="R24" s="151"/>
    </row>
    <row r="25" spans="1:18" ht="15.6" x14ac:dyDescent="0.3">
      <c r="A25" s="272"/>
      <c r="B25" s="267"/>
      <c r="C25" s="83"/>
      <c r="D25" s="83"/>
      <c r="E25" s="83"/>
      <c r="F25" s="83"/>
      <c r="G25" s="273" t="s">
        <v>234</v>
      </c>
      <c r="H25" s="83"/>
      <c r="I25" s="83"/>
      <c r="J25" s="271"/>
      <c r="K25" s="254"/>
      <c r="L25" s="254"/>
      <c r="M25" s="254"/>
      <c r="N25" s="83"/>
      <c r="O25" s="83"/>
      <c r="P25" s="83"/>
      <c r="Q25" s="83"/>
      <c r="R25" s="151"/>
    </row>
    <row r="26" spans="1:18" ht="16.2" thickBot="1" x14ac:dyDescent="0.35">
      <c r="A26" s="274" t="s">
        <v>234</v>
      </c>
      <c r="B26" s="267"/>
      <c r="C26" s="83"/>
      <c r="D26" s="83"/>
      <c r="E26" s="83"/>
      <c r="F26" s="83"/>
      <c r="G26" s="275"/>
      <c r="H26" s="276" t="s">
        <v>235</v>
      </c>
      <c r="I26" s="277" t="str">
        <f>IFERROR(H21/(H22-H23),"")</f>
        <v/>
      </c>
      <c r="J26" s="278">
        <f>J22-J23</f>
        <v>0</v>
      </c>
      <c r="K26" s="237" t="s">
        <v>236</v>
      </c>
      <c r="L26" s="254"/>
      <c r="M26" s="254"/>
      <c r="N26" s="83"/>
      <c r="O26" s="83"/>
      <c r="P26" s="83"/>
      <c r="Q26" s="83"/>
      <c r="R26" s="151"/>
    </row>
    <row r="27" spans="1:18" ht="16.2" thickBot="1" x14ac:dyDescent="0.35">
      <c r="A27" s="279" t="s">
        <v>235</v>
      </c>
      <c r="B27" s="280">
        <f>IFERROR(B22/(B23-B24),"")</f>
        <v>0</v>
      </c>
      <c r="C27" s="237" t="s">
        <v>236</v>
      </c>
      <c r="D27" s="83"/>
      <c r="E27" s="83"/>
      <c r="F27" s="83"/>
      <c r="G27" s="83"/>
      <c r="H27" s="254"/>
      <c r="I27" s="187"/>
      <c r="J27" s="254"/>
      <c r="K27" s="254"/>
      <c r="L27" s="254"/>
      <c r="M27" s="254"/>
      <c r="N27" s="83"/>
      <c r="O27" s="83"/>
      <c r="P27" s="83"/>
      <c r="Q27" s="83"/>
      <c r="R27" s="151"/>
    </row>
    <row r="28" spans="1:18" x14ac:dyDescent="0.3">
      <c r="A28" s="224"/>
      <c r="B28" s="83"/>
      <c r="C28" s="83"/>
      <c r="D28" s="83"/>
      <c r="E28" s="83"/>
      <c r="F28" s="83"/>
      <c r="G28" s="83"/>
      <c r="H28" s="83"/>
      <c r="I28" s="187"/>
      <c r="J28" s="83"/>
      <c r="K28" s="83"/>
      <c r="L28" s="83"/>
      <c r="M28" s="83"/>
      <c r="N28" s="83"/>
      <c r="O28" s="83"/>
      <c r="P28" s="83"/>
      <c r="Q28" s="83"/>
      <c r="R28" s="151"/>
    </row>
    <row r="29" spans="1:18" x14ac:dyDescent="0.3">
      <c r="A29" s="282"/>
      <c r="C29" s="283"/>
      <c r="D29" s="283"/>
    </row>
  </sheetData>
  <mergeCells count="21">
    <mergeCell ref="A15:E15"/>
    <mergeCell ref="A5:F5"/>
    <mergeCell ref="A7:E7"/>
    <mergeCell ref="A8:E8"/>
    <mergeCell ref="A9:E9"/>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ccir</cp:lastModifiedBy>
  <dcterms:created xsi:type="dcterms:W3CDTF">2023-02-24T18:26:58Z</dcterms:created>
  <dcterms:modified xsi:type="dcterms:W3CDTF">2023-06-12T07:08:28Z</dcterms:modified>
</cp:coreProperties>
</file>